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E:\Begroting\"/>
    </mc:Choice>
  </mc:AlternateContent>
  <bookViews>
    <workbookView xWindow="360" yWindow="120" windowWidth="11385" windowHeight="5160"/>
  </bookViews>
  <sheets>
    <sheet name="Sheet1" sheetId="1" r:id="rId1"/>
    <sheet name="Sheet2" sheetId="2" r:id="rId2"/>
    <sheet name="Sheet3" sheetId="3" r:id="rId3"/>
  </sheets>
  <definedNames>
    <definedName name="_xlnm.Print_Area" localSheetId="0">Sheet1!$A$1:$G$795</definedName>
  </definedNames>
  <calcPr calcId="152511"/>
</workbook>
</file>

<file path=xl/calcChain.xml><?xml version="1.0" encoding="utf-8"?>
<calcChain xmlns="http://schemas.openxmlformats.org/spreadsheetml/2006/main">
  <c r="E629" i="1" l="1"/>
  <c r="E628" i="1"/>
  <c r="E627" i="1"/>
  <c r="E625" i="1"/>
  <c r="E624" i="1"/>
  <c r="E623" i="1"/>
  <c r="E622" i="1"/>
  <c r="E621" i="1"/>
  <c r="E620" i="1"/>
  <c r="E610" i="1"/>
  <c r="E609" i="1"/>
  <c r="E608" i="1"/>
  <c r="E577" i="1"/>
  <c r="E576" i="1"/>
  <c r="E575" i="1"/>
  <c r="E573" i="1"/>
  <c r="E572" i="1"/>
  <c r="E571" i="1"/>
  <c r="E570" i="1"/>
  <c r="E569" i="1"/>
  <c r="E568" i="1"/>
  <c r="E542" i="1"/>
  <c r="E541" i="1"/>
  <c r="E540" i="1"/>
  <c r="E501" i="1"/>
  <c r="E500" i="1"/>
  <c r="E496" i="1"/>
  <c r="E494" i="1"/>
  <c r="E484" i="1"/>
  <c r="E482" i="1"/>
  <c r="E481" i="1"/>
  <c r="E480" i="1"/>
  <c r="E479" i="1"/>
  <c r="E478" i="1"/>
  <c r="E477" i="1"/>
  <c r="E474" i="1"/>
  <c r="E475" i="1"/>
  <c r="E472" i="1"/>
  <c r="F472" i="1" s="1"/>
  <c r="E471" i="1"/>
  <c r="E470" i="1"/>
  <c r="E469" i="1"/>
  <c r="E468" i="1"/>
  <c r="E467" i="1"/>
  <c r="E466" i="1"/>
  <c r="E465" i="1"/>
  <c r="E463" i="1"/>
  <c r="E462" i="1"/>
  <c r="E445" i="1"/>
  <c r="E431" i="1"/>
  <c r="E423" i="1"/>
  <c r="E422" i="1"/>
  <c r="E421" i="1"/>
  <c r="E419" i="1"/>
  <c r="E417" i="1"/>
  <c r="E344" i="1"/>
  <c r="E343" i="1"/>
  <c r="E328" i="1"/>
  <c r="E326" i="1"/>
  <c r="E321" i="1"/>
  <c r="E317" i="1"/>
  <c r="E312" i="1"/>
  <c r="E311" i="1"/>
  <c r="E310" i="1"/>
  <c r="E306" i="1"/>
  <c r="E297" i="1"/>
  <c r="E295" i="1"/>
  <c r="E293" i="1"/>
  <c r="E290" i="1"/>
  <c r="E287" i="1"/>
  <c r="E285" i="1"/>
  <c r="E280" i="1"/>
  <c r="E276" i="1"/>
  <c r="E267" i="1"/>
  <c r="E266" i="1"/>
  <c r="F266" i="1" s="1"/>
  <c r="E263" i="1"/>
  <c r="F263" i="1" s="1"/>
  <c r="E262" i="1"/>
  <c r="F262" i="1" s="1"/>
  <c r="E258" i="1"/>
  <c r="F258" i="1" s="1"/>
  <c r="E257" i="1"/>
  <c r="F257" i="1" s="1"/>
  <c r="E252" i="1"/>
  <c r="F252" i="1" s="1"/>
  <c r="E251" i="1"/>
  <c r="F251" i="1" s="1"/>
  <c r="E250" i="1"/>
  <c r="F250" i="1" s="1"/>
  <c r="E232" i="1"/>
  <c r="F232" i="1" s="1"/>
  <c r="E226" i="1"/>
  <c r="F226" i="1" s="1"/>
  <c r="E225" i="1"/>
  <c r="F225" i="1" s="1"/>
  <c r="F249" i="1"/>
  <c r="F267" i="1"/>
  <c r="E178" i="1"/>
  <c r="E175" i="1"/>
  <c r="E174" i="1"/>
  <c r="E173" i="1"/>
  <c r="E172" i="1"/>
  <c r="E171" i="1"/>
  <c r="E50" i="1"/>
  <c r="F50" i="1" s="1"/>
  <c r="F328" i="1" l="1"/>
  <c r="F173" i="1" l="1"/>
  <c r="F172" i="1"/>
  <c r="F171" i="1"/>
  <c r="E751" i="1" l="1"/>
  <c r="F751" i="1" s="1"/>
  <c r="E750" i="1"/>
  <c r="F750" i="1" s="1"/>
  <c r="E749" i="1"/>
  <c r="F749" i="1" s="1"/>
  <c r="E742" i="1"/>
  <c r="F742" i="1" s="1"/>
  <c r="E741" i="1"/>
  <c r="F741" i="1" s="1"/>
  <c r="E740" i="1"/>
  <c r="F740" i="1" s="1"/>
  <c r="E733" i="1"/>
  <c r="F733" i="1" s="1"/>
  <c r="E732" i="1"/>
  <c r="F732" i="1" s="1"/>
  <c r="E731" i="1"/>
  <c r="F731" i="1" s="1"/>
  <c r="E730" i="1"/>
  <c r="F730" i="1" s="1"/>
  <c r="E715" i="1"/>
  <c r="F715" i="1" s="1"/>
  <c r="E714" i="1"/>
  <c r="F714" i="1" s="1"/>
  <c r="E713" i="1"/>
  <c r="F713" i="1" s="1"/>
  <c r="E706" i="1"/>
  <c r="F706" i="1" s="1"/>
  <c r="E705" i="1"/>
  <c r="F705" i="1" s="1"/>
  <c r="E704" i="1"/>
  <c r="F704" i="1" s="1"/>
  <c r="E697" i="1"/>
  <c r="F697" i="1" s="1"/>
  <c r="E696" i="1"/>
  <c r="F696" i="1" s="1"/>
  <c r="E695" i="1"/>
  <c r="F695" i="1" s="1"/>
  <c r="E694" i="1"/>
  <c r="F694" i="1" s="1"/>
  <c r="E684" i="1"/>
  <c r="E683" i="1"/>
  <c r="E682" i="1"/>
  <c r="E675" i="1"/>
  <c r="E674" i="1"/>
  <c r="E673" i="1"/>
  <c r="E666" i="1"/>
  <c r="E665" i="1"/>
  <c r="E664" i="1"/>
  <c r="E663" i="1"/>
  <c r="B794" i="1" l="1"/>
  <c r="B793" i="1"/>
  <c r="B792" i="1"/>
  <c r="B791" i="1"/>
  <c r="B784" i="1"/>
  <c r="B783" i="1"/>
  <c r="B782" i="1"/>
  <c r="B781" i="1"/>
  <c r="F684" i="1"/>
  <c r="F683" i="1"/>
  <c r="F682" i="1"/>
  <c r="F675" i="1"/>
  <c r="F674" i="1"/>
  <c r="F673" i="1"/>
  <c r="F666" i="1"/>
  <c r="F665" i="1"/>
  <c r="F664" i="1"/>
  <c r="F663" i="1"/>
  <c r="E354" i="1" l="1"/>
  <c r="E353" i="1"/>
  <c r="E336" i="1"/>
  <c r="F326" i="1"/>
  <c r="F321" i="1"/>
  <c r="F317" i="1"/>
  <c r="F312" i="1"/>
  <c r="F311" i="1"/>
  <c r="F310" i="1"/>
  <c r="F306" i="1"/>
  <c r="F297" i="1"/>
  <c r="F295" i="1"/>
  <c r="F293" i="1"/>
  <c r="F290" i="1"/>
  <c r="F287" i="1"/>
  <c r="F285" i="1"/>
  <c r="F280" i="1"/>
  <c r="F276" i="1"/>
  <c r="F620" i="1"/>
  <c r="E615" i="1"/>
  <c r="E564" i="1"/>
  <c r="E563" i="1"/>
  <c r="E562" i="1"/>
  <c r="E543" i="1"/>
  <c r="F501" i="1"/>
  <c r="F500" i="1"/>
  <c r="F471" i="1"/>
  <c r="F470" i="1"/>
  <c r="F469" i="1"/>
  <c r="F468" i="1"/>
  <c r="F467" i="1"/>
  <c r="F466" i="1"/>
  <c r="F465" i="1"/>
  <c r="E408" i="1" l="1"/>
  <c r="E124" i="1"/>
  <c r="E123" i="1"/>
  <c r="E122" i="1"/>
  <c r="E119" i="1"/>
  <c r="E115" i="1"/>
  <c r="E114" i="1"/>
  <c r="E113" i="1"/>
  <c r="E112" i="1"/>
  <c r="E111" i="1"/>
  <c r="E109" i="1"/>
  <c r="E107" i="1"/>
  <c r="E102" i="1"/>
  <c r="E101" i="1"/>
  <c r="E100" i="1"/>
  <c r="E49" i="1"/>
  <c r="E48" i="1"/>
  <c r="F642" i="1" l="1"/>
  <c r="F641" i="1"/>
  <c r="F640" i="1"/>
  <c r="F598" i="1"/>
  <c r="F597" i="1"/>
  <c r="F596" i="1"/>
  <c r="F49" i="1"/>
  <c r="F48" i="1"/>
  <c r="E213" i="1"/>
  <c r="E212" i="1"/>
  <c r="E211" i="1"/>
  <c r="E210" i="1"/>
  <c r="E208" i="1"/>
  <c r="E207" i="1"/>
  <c r="E206" i="1"/>
  <c r="E205" i="1"/>
  <c r="E42" i="1"/>
  <c r="E41" i="1"/>
  <c r="E40" i="1"/>
  <c r="E333" i="1" l="1"/>
  <c r="E332" i="1"/>
  <c r="F100" i="1" l="1"/>
  <c r="F136" i="1"/>
  <c r="F135" i="1"/>
  <c r="F131" i="1"/>
  <c r="F130" i="1"/>
  <c r="F129" i="1"/>
  <c r="F128" i="1"/>
  <c r="F123" i="1"/>
  <c r="F122" i="1"/>
  <c r="F119" i="1"/>
  <c r="F115" i="1"/>
  <c r="F114" i="1"/>
  <c r="F112" i="1"/>
  <c r="F111" i="1"/>
  <c r="F109" i="1"/>
  <c r="F107" i="1"/>
  <c r="F102" i="1"/>
  <c r="F101" i="1"/>
  <c r="AA103" i="1"/>
  <c r="AA99" i="1"/>
  <c r="F88" i="1"/>
  <c r="F85" i="1"/>
  <c r="E646" i="1" l="1"/>
  <c r="F623" i="1"/>
  <c r="E591" i="1"/>
  <c r="E590" i="1"/>
  <c r="E583" i="1"/>
  <c r="F577" i="1"/>
  <c r="F576" i="1"/>
  <c r="F575" i="1"/>
  <c r="F571" i="1"/>
  <c r="F568" i="1"/>
  <c r="E527" i="1"/>
  <c r="E526" i="1"/>
  <c r="E516" i="1"/>
  <c r="E450" i="1"/>
  <c r="E449" i="1"/>
  <c r="E448" i="1"/>
  <c r="E447" i="1"/>
  <c r="E446" i="1"/>
  <c r="E432" i="1"/>
  <c r="E430" i="1"/>
  <c r="E429" i="1"/>
  <c r="E372" i="1"/>
  <c r="E371" i="1"/>
  <c r="E370" i="1"/>
  <c r="E369" i="1"/>
  <c r="E368" i="1"/>
  <c r="E367" i="1"/>
  <c r="E366" i="1"/>
  <c r="E365" i="1"/>
  <c r="E338" i="1"/>
  <c r="F338" i="1" s="1"/>
  <c r="E647" i="1" l="1"/>
  <c r="F372" i="1" l="1"/>
  <c r="F371" i="1"/>
  <c r="F370" i="1"/>
  <c r="F369" i="1"/>
  <c r="F368" i="1"/>
  <c r="F367" i="1"/>
  <c r="F366" i="1"/>
  <c r="F365" i="1"/>
  <c r="E552" i="1" l="1"/>
  <c r="E551" i="1"/>
  <c r="E550" i="1"/>
  <c r="E549" i="1"/>
  <c r="F417" i="1"/>
  <c r="F40" i="1" l="1"/>
  <c r="F629" i="1" l="1"/>
  <c r="F628" i="1"/>
  <c r="F213" i="1" l="1"/>
  <c r="F212" i="1"/>
  <c r="F211" i="1"/>
  <c r="F210" i="1"/>
  <c r="F208" i="1"/>
  <c r="F207" i="1"/>
  <c r="F206" i="1"/>
  <c r="F205" i="1"/>
  <c r="F430" i="1" l="1"/>
  <c r="F646" i="1" l="1"/>
  <c r="F625" i="1"/>
  <c r="F622" i="1"/>
  <c r="F621" i="1"/>
  <c r="F615" i="1"/>
  <c r="F610" i="1"/>
  <c r="F608" i="1"/>
  <c r="F592" i="1"/>
  <c r="F591" i="1"/>
  <c r="F590" i="1"/>
  <c r="F573" i="1"/>
  <c r="F572" i="1"/>
  <c r="F570" i="1"/>
  <c r="F569" i="1"/>
  <c r="F564" i="1"/>
  <c r="F563" i="1"/>
  <c r="F562" i="1"/>
  <c r="E557" i="1"/>
  <c r="F557" i="1" s="1"/>
  <c r="F552" i="1"/>
  <c r="F551" i="1"/>
  <c r="F550" i="1"/>
  <c r="F549" i="1"/>
  <c r="F543" i="1"/>
  <c r="G542" i="1"/>
  <c r="G609" i="1" s="1"/>
  <c r="F609" i="1" s="1"/>
  <c r="F541" i="1"/>
  <c r="F540" i="1"/>
  <c r="F527" i="1"/>
  <c r="F526" i="1"/>
  <c r="E524" i="1"/>
  <c r="F524" i="1" s="1"/>
  <c r="E523" i="1"/>
  <c r="F523" i="1" s="1"/>
  <c r="E522" i="1"/>
  <c r="F522" i="1" s="1"/>
  <c r="E521" i="1"/>
  <c r="F521" i="1" s="1"/>
  <c r="F516" i="1"/>
  <c r="E513" i="1"/>
  <c r="F513" i="1" s="1"/>
  <c r="E512" i="1"/>
  <c r="F512" i="1" s="1"/>
  <c r="E511" i="1"/>
  <c r="F511" i="1" s="1"/>
  <c r="E510" i="1"/>
  <c r="F510" i="1" s="1"/>
  <c r="F498" i="1"/>
  <c r="F496" i="1"/>
  <c r="F484" i="1"/>
  <c r="F482" i="1"/>
  <c r="F481" i="1"/>
  <c r="F480" i="1"/>
  <c r="F479" i="1"/>
  <c r="F478" i="1"/>
  <c r="F477" i="1"/>
  <c r="F475" i="1"/>
  <c r="F474" i="1"/>
  <c r="F463" i="1"/>
  <c r="F462" i="1"/>
  <c r="E459" i="1"/>
  <c r="F459" i="1" s="1"/>
  <c r="F450" i="1"/>
  <c r="F449" i="1"/>
  <c r="F448" i="1"/>
  <c r="F447" i="1"/>
  <c r="F445" i="1"/>
  <c r="F432" i="1"/>
  <c r="F431" i="1"/>
  <c r="F429" i="1"/>
  <c r="F424" i="1"/>
  <c r="F423" i="1"/>
  <c r="F422" i="1"/>
  <c r="F421" i="1"/>
  <c r="F542" i="1"/>
  <c r="F408" i="1"/>
  <c r="E403" i="1"/>
  <c r="F403" i="1" s="1"/>
  <c r="F402" i="1"/>
  <c r="E401" i="1"/>
  <c r="F401" i="1" s="1"/>
  <c r="E400" i="1"/>
  <c r="F400" i="1" s="1"/>
  <c r="F399" i="1"/>
  <c r="E393" i="1"/>
  <c r="F393" i="1" s="1"/>
  <c r="E392" i="1"/>
  <c r="F392" i="1" s="1"/>
  <c r="E391" i="1"/>
  <c r="F391" i="1" s="1"/>
  <c r="E390" i="1"/>
  <c r="F390" i="1" s="1"/>
  <c r="E389" i="1"/>
  <c r="F389" i="1" s="1"/>
  <c r="F382" i="1"/>
  <c r="F381" i="1"/>
  <c r="G354" i="1"/>
  <c r="E349" i="1"/>
  <c r="F349" i="1" s="1"/>
  <c r="E348" i="1"/>
  <c r="F348" i="1" s="1"/>
  <c r="E347" i="1"/>
  <c r="F347" i="1" s="1"/>
  <c r="F344" i="1"/>
  <c r="E342" i="1"/>
  <c r="F342" i="1" s="1"/>
  <c r="E341" i="1"/>
  <c r="F341" i="1" s="1"/>
  <c r="F343" i="1"/>
  <c r="F333" i="1"/>
  <c r="F332" i="1"/>
  <c r="F203" i="1"/>
  <c r="F202" i="1"/>
  <c r="F201" i="1"/>
  <c r="F200" i="1"/>
  <c r="F199" i="1"/>
  <c r="G186" i="1"/>
  <c r="E186" i="1"/>
  <c r="F186" i="1" s="1"/>
  <c r="F178" i="1"/>
  <c r="F177" i="1"/>
  <c r="F176" i="1"/>
  <c r="F175" i="1"/>
  <c r="E165" i="1"/>
  <c r="F165" i="1" s="1"/>
  <c r="E164" i="1"/>
  <c r="F164" i="1" s="1"/>
  <c r="E162" i="1"/>
  <c r="F162" i="1" s="1"/>
  <c r="E161" i="1"/>
  <c r="F161" i="1" s="1"/>
  <c r="F160" i="1"/>
  <c r="E159" i="1"/>
  <c r="F159" i="1" s="1"/>
  <c r="E158" i="1"/>
  <c r="F158" i="1" s="1"/>
  <c r="E157" i="1"/>
  <c r="F157" i="1" s="1"/>
  <c r="E156" i="1"/>
  <c r="F647" i="1" s="1"/>
  <c r="E155" i="1"/>
  <c r="F155" i="1" s="1"/>
  <c r="F63" i="1"/>
  <c r="F42" i="1"/>
  <c r="F41" i="1"/>
  <c r="F37" i="1"/>
  <c r="F36" i="1"/>
  <c r="F353" i="1" l="1"/>
  <c r="F156" i="1"/>
  <c r="F354" i="1"/>
  <c r="F419" i="1"/>
  <c r="F446" i="1"/>
  <c r="F494" i="1"/>
  <c r="F624" i="1"/>
  <c r="E78" i="1" l="1"/>
  <c r="F78" i="1" s="1"/>
  <c r="E75" i="1"/>
  <c r="F75" i="1" s="1"/>
  <c r="E81" i="1"/>
  <c r="F81" i="1" s="1"/>
  <c r="E80" i="1"/>
  <c r="F80" i="1" s="1"/>
  <c r="E76" i="1"/>
  <c r="F76" i="1" s="1"/>
  <c r="E79" i="1"/>
  <c r="F79" i="1" s="1"/>
  <c r="E77" i="1"/>
  <c r="F77" i="1" s="1"/>
  <c r="E585" i="1"/>
  <c r="F585" i="1" s="1"/>
  <c r="F583" i="1"/>
  <c r="E586" i="1"/>
  <c r="F586" i="1" s="1"/>
  <c r="E584" i="1"/>
  <c r="F584" i="1" s="1"/>
  <c r="E582" i="1"/>
  <c r="F582" i="1" s="1"/>
  <c r="E485" i="1" l="1"/>
  <c r="F485" i="1" s="1"/>
  <c r="F336" i="1"/>
  <c r="E337" i="1"/>
  <c r="F337" i="1" s="1"/>
  <c r="E379" i="1"/>
  <c r="F379" i="1" s="1"/>
  <c r="E380" i="1"/>
  <c r="F380" i="1" s="1"/>
  <c r="E378" i="1"/>
  <c r="F378" i="1" s="1"/>
  <c r="E29" i="1"/>
  <c r="F29" i="1" s="1"/>
  <c r="E28" i="1"/>
  <c r="F28" i="1" s="1"/>
  <c r="E31" i="1"/>
  <c r="F31" i="1" s="1"/>
  <c r="E33" i="1"/>
  <c r="F33" i="1" s="1"/>
  <c r="E30" i="1"/>
  <c r="F30" i="1" s="1"/>
  <c r="E27" i="1"/>
  <c r="F27" i="1" s="1"/>
  <c r="E26" i="1"/>
  <c r="F26" i="1" s="1"/>
  <c r="E32" i="1"/>
  <c r="F32" i="1" s="1"/>
</calcChain>
</file>

<file path=xl/sharedStrings.xml><?xml version="1.0" encoding="utf-8"?>
<sst xmlns="http://schemas.openxmlformats.org/spreadsheetml/2006/main" count="1505" uniqueCount="866">
  <si>
    <t>TARIEWE</t>
  </si>
  <si>
    <t>%</t>
  </si>
  <si>
    <t>ITEM</t>
  </si>
  <si>
    <t>BESONDERHEDE</t>
  </si>
  <si>
    <t>METING</t>
  </si>
  <si>
    <t>(BTW UIT)</t>
  </si>
  <si>
    <t>(BTW INGESL)</t>
  </si>
  <si>
    <t>VERHOOG</t>
  </si>
  <si>
    <t>1.</t>
  </si>
  <si>
    <t>ADMINISTRASIE</t>
  </si>
  <si>
    <t>1.1</t>
  </si>
  <si>
    <t>HONDEBELASTING</t>
  </si>
  <si>
    <t>Tans word daar geen taksering in die Munisipale gebied van Prins Albert gedoen nie.</t>
  </si>
  <si>
    <t>1.2</t>
  </si>
  <si>
    <t>BOUPLANNE</t>
  </si>
  <si>
    <t>Alvorens 'n bouaansoek deur die Raad goedgekeur word, moet die volgende planne en besonderhede ingedien word:</t>
  </si>
  <si>
    <t>'n Terreinplan waarop die afstande van die nuwe bouwerk vanaf die grens van u eiendom aangetoon word.</t>
  </si>
  <si>
    <t>Uitlegtekeninge - met ander woorde die aansigte van die gebou wat opgerig word.</t>
  </si>
  <si>
    <t>'n Snit van die dakkonstruksie, hoogte ens. aantoon.</t>
  </si>
  <si>
    <t>'n Riooluitlegplan</t>
  </si>
  <si>
    <t>Planne moet op skaal geteken word.</t>
  </si>
  <si>
    <t>Planne moet in tweevoud ingedien word.</t>
  </si>
  <si>
    <t xml:space="preserve">'n Aansoekvorm moet ingevul word </t>
  </si>
  <si>
    <t>Geen bouplan sal goedgekeur word indien dit nie aan die vereistes hierbo voldoen nie.</t>
  </si>
  <si>
    <t>Niemand mag 'n gebou of muur oprig alvorens daar nie by die Raad daarom aansoek gedoen en sy aansoek deur die Raad goedgekeur is nie.</t>
  </si>
  <si>
    <t>Die bouers moet hulle eie chemiese toilet op die bouperseel voorsien voordat bouwerk in aanvang neem.</t>
  </si>
  <si>
    <t>Fooie ten opsigte van bouplanne moet die aansoek vergesel</t>
  </si>
  <si>
    <t>1.2.1</t>
  </si>
  <si>
    <t>R Minimum</t>
  </si>
  <si>
    <t>1.2.2</t>
  </si>
  <si>
    <t>R Maksimum</t>
  </si>
  <si>
    <t>1.2.3</t>
  </si>
  <si>
    <t>Tuinmure en ander mure - per lopende meter</t>
  </si>
  <si>
    <t>R per m</t>
  </si>
  <si>
    <t>1.2.4</t>
  </si>
  <si>
    <t>1.2.5</t>
  </si>
  <si>
    <t>Ophoop van bourommel op sypaadjie</t>
  </si>
  <si>
    <t>R deposito</t>
  </si>
  <si>
    <t>1.2.6</t>
  </si>
  <si>
    <t>R huur/mnd</t>
  </si>
  <si>
    <t>1.3</t>
  </si>
  <si>
    <t>FOTOSTATE</t>
  </si>
  <si>
    <t>1.3.1</t>
  </si>
  <si>
    <t xml:space="preserve">A4 fotostate enkel blad (slegs in swart) </t>
  </si>
  <si>
    <t>sent per vel</t>
  </si>
  <si>
    <t>1.3.2</t>
  </si>
  <si>
    <t xml:space="preserve">A3 fotostate enkel blad (slegs in swart) </t>
  </si>
  <si>
    <t>1.4</t>
  </si>
  <si>
    <t>FAKSMASJIEN</t>
  </si>
  <si>
    <t>1.4.1</t>
  </si>
  <si>
    <t>Stuur van faks - eerste bladsy</t>
  </si>
  <si>
    <t>Rand per vel</t>
  </si>
  <si>
    <t>1.4.2</t>
  </si>
  <si>
    <t>Stuur van faks - vanaf tweede bladsy</t>
  </si>
  <si>
    <t>1.4.3</t>
  </si>
  <si>
    <t>Ontvangs van faks</t>
  </si>
  <si>
    <t>1.5</t>
  </si>
  <si>
    <t>BIBLIOTEEK</t>
  </si>
  <si>
    <t>1.5.1</t>
  </si>
  <si>
    <t>R per jaar</t>
  </si>
  <si>
    <t>1.5.2</t>
  </si>
  <si>
    <t>R per dag</t>
  </si>
  <si>
    <t>1.5.3</t>
  </si>
  <si>
    <t>1.5.4</t>
  </si>
  <si>
    <t>1.5.5</t>
  </si>
  <si>
    <t>ADMINISTRASIE VERVOLG</t>
  </si>
  <si>
    <t>1.6</t>
  </si>
  <si>
    <t>1.6.1</t>
  </si>
  <si>
    <t>1.6.2</t>
  </si>
  <si>
    <t>1.7</t>
  </si>
  <si>
    <t>PLAKKAATDEPOSITO</t>
  </si>
  <si>
    <t>1.7.1</t>
  </si>
  <si>
    <t>Rand</t>
  </si>
  <si>
    <t>1.8</t>
  </si>
  <si>
    <t>OPSOEKFOOIE</t>
  </si>
  <si>
    <t>1.8.1</t>
  </si>
  <si>
    <t>Enige rekening vir betaling</t>
  </si>
  <si>
    <t>R/rekening</t>
  </si>
  <si>
    <t>1.8.2</t>
  </si>
  <si>
    <t>Enige waardasiesertifikaat</t>
  </si>
  <si>
    <t>R/waardasie</t>
  </si>
  <si>
    <t>1.8.3</t>
  </si>
  <si>
    <t>Uitreik van belastinguitklaringsertifikaat met waardasie</t>
  </si>
  <si>
    <t>R/sert</t>
  </si>
  <si>
    <t>1.8.4</t>
  </si>
  <si>
    <t>Opsoek van erfinligting vir eiendomsagente</t>
  </si>
  <si>
    <t>R/erf</t>
  </si>
  <si>
    <t>1.8.5</t>
  </si>
  <si>
    <t>Enige opsoekwerk anders as hierbo omskryf</t>
  </si>
  <si>
    <t>R/uur</t>
  </si>
  <si>
    <t>1.8.6</t>
  </si>
  <si>
    <t xml:space="preserve">Voltooi van enige vraelys </t>
  </si>
  <si>
    <t>1.8.7</t>
  </si>
  <si>
    <t>Adreslys van verbruikers of belastingbetalers</t>
  </si>
  <si>
    <t>sent/bladsy</t>
  </si>
  <si>
    <t>2.</t>
  </si>
  <si>
    <t>BEGRAAFPLAAS</t>
  </si>
  <si>
    <t>2.1.</t>
  </si>
  <si>
    <t>DENNEBOOMERF</t>
  </si>
  <si>
    <t>2.1.1</t>
  </si>
  <si>
    <t>Vir die aankoop van 'n grafperseel vir persone woonagtig binne die Munisipale gebied van Prins Albert op datum van oorlye</t>
  </si>
  <si>
    <t>R/ perseel</t>
  </si>
  <si>
    <t>2.1.2</t>
  </si>
  <si>
    <t>Vir die aankoop van 'n grafperseel vir persone woonagtig buite die Munisipale gebied van Prins Albert op datum van oorlye</t>
  </si>
  <si>
    <t>2.1.3</t>
  </si>
  <si>
    <t>R/ graf</t>
  </si>
  <si>
    <t>2.1.4</t>
  </si>
  <si>
    <t>Vir die toemaak van 'n graf</t>
  </si>
  <si>
    <t>2.1.5</t>
  </si>
  <si>
    <t>2.1.6</t>
  </si>
  <si>
    <t>Heroopmaak van 'n graf</t>
  </si>
  <si>
    <t>2.1.7</t>
  </si>
  <si>
    <t>2.1.8</t>
  </si>
  <si>
    <t>Permit vir die oprig van grafstene</t>
  </si>
  <si>
    <t>2.2</t>
  </si>
  <si>
    <t>NOORDEND</t>
  </si>
  <si>
    <t>2.2.1</t>
  </si>
  <si>
    <t>Graf vir volwassenes</t>
  </si>
  <si>
    <t>2.2.2</t>
  </si>
  <si>
    <t>Graf vir kinders</t>
  </si>
  <si>
    <t>3.</t>
  </si>
  <si>
    <t>EIENDOMSBELASTING:</t>
  </si>
  <si>
    <t>3.1</t>
  </si>
  <si>
    <t xml:space="preserve">Word gehef ingevolge Artikel 229 (1)(a) en (b) van die Grondwet, 1996 en artikel 10G [7] [a] [i] en [ii] en [b] [i] van die Plaaslike Owerheid Oorgangswet Nr 209 van 1993 soos gewysig en artikel II [3] [i] van die Munisipale Stelselswet Nr 32 van 2000.                      </t>
  </si>
  <si>
    <t>3.2</t>
  </si>
  <si>
    <t>c/R</t>
  </si>
  <si>
    <t>3.3</t>
  </si>
  <si>
    <t>3.4</t>
  </si>
  <si>
    <t>3.5</t>
  </si>
  <si>
    <t>Welgemoedgebied</t>
  </si>
  <si>
    <t>3.6</t>
  </si>
  <si>
    <t>3.7</t>
  </si>
  <si>
    <t>3.8</t>
  </si>
  <si>
    <t>Landelike Gebied</t>
  </si>
  <si>
    <t>3.9</t>
  </si>
  <si>
    <t>BELASTING BETALINGSVOORWAARDES</t>
  </si>
  <si>
    <t>3.10</t>
  </si>
  <si>
    <t>BELASTING AGTERSTALLIG EN RENTE</t>
  </si>
  <si>
    <t>3.11</t>
  </si>
  <si>
    <t>3.12</t>
  </si>
  <si>
    <t>Bouklousule waardasies word van tyd tot tyd deur die Raad bepaal op onbeboude erwe wat na twee jaar vanaf onderverdeling nie bebou word nie.</t>
  </si>
  <si>
    <t>4.</t>
  </si>
  <si>
    <t>BRANDWEER</t>
  </si>
  <si>
    <t>4.1</t>
  </si>
  <si>
    <t>BRANDWEER BESKIKBAARHEIDSFOOIE</t>
  </si>
  <si>
    <t>4.1.1</t>
  </si>
  <si>
    <t>Alle persele binne Prins Albert</t>
  </si>
  <si>
    <t>R/pm/erf</t>
  </si>
  <si>
    <t>4.1.2</t>
  </si>
  <si>
    <t>Alle persele binne Leeu Gamka</t>
  </si>
  <si>
    <t>4.1.3</t>
  </si>
  <si>
    <t>Alle persele binne Welgemoed</t>
  </si>
  <si>
    <t>4.1.4</t>
  </si>
  <si>
    <t>Alle persele binne Klaarstroom</t>
  </si>
  <si>
    <t>4.1.5</t>
  </si>
  <si>
    <t>Alle plase in die PAM jurisdiksie gebied</t>
  </si>
  <si>
    <t>R/pm/rek</t>
  </si>
  <si>
    <t>4.2</t>
  </si>
  <si>
    <t>ONGELUK OF BRAND</t>
  </si>
  <si>
    <t>4.2.1</t>
  </si>
  <si>
    <t>Uitroepfooi</t>
  </si>
  <si>
    <t>per uitroep</t>
  </si>
  <si>
    <t>4.2.2</t>
  </si>
  <si>
    <t>Bedieningsfooi</t>
  </si>
  <si>
    <t>per uur</t>
  </si>
  <si>
    <t>4.2.3</t>
  </si>
  <si>
    <t>Voertuigrit - binne PA dorp gebied</t>
  </si>
  <si>
    <t>R/km</t>
  </si>
  <si>
    <t>4.2.4</t>
  </si>
  <si>
    <t>Voertuigrit - buite PA dorp gebied</t>
  </si>
  <si>
    <t>4.3</t>
  </si>
  <si>
    <t>TOERUSTING EN MATERIAAL GEBRUIK</t>
  </si>
  <si>
    <t>4.3.1</t>
  </si>
  <si>
    <t>Droë poeier &amp; Co2</t>
  </si>
  <si>
    <t>per blusser</t>
  </si>
  <si>
    <t>4.3.2</t>
  </si>
  <si>
    <t>Skuim</t>
  </si>
  <si>
    <t>per liter</t>
  </si>
  <si>
    <t>4.3.3</t>
  </si>
  <si>
    <t>Draagbare pomp</t>
  </si>
  <si>
    <t>4.3.4</t>
  </si>
  <si>
    <t>Brandweervoertuig - bystand</t>
  </si>
  <si>
    <t>5.</t>
  </si>
  <si>
    <t>ELEKTRISITEIT:</t>
  </si>
  <si>
    <t>sent/KWh</t>
  </si>
  <si>
    <t>Huishoudelik</t>
  </si>
  <si>
    <t>Handel/Nywerheid</t>
  </si>
  <si>
    <t>5.5</t>
  </si>
  <si>
    <t>ELEKTRISITEIT BESKIKBAARHEID</t>
  </si>
  <si>
    <t>'n Maandelikse beskikbaarheidsfooi gebaseer op 'n basiese fooi van 15A sal gehef word op alle vakante persele.  Waar 'n gebou nie gekoppel is aan die verspreidingsnetwerk nie sal daar 'n maandelikse basiese fooi gehef word van 15A</t>
  </si>
  <si>
    <t>5.5.1</t>
  </si>
  <si>
    <t>p/j</t>
  </si>
  <si>
    <t>5.5.2</t>
  </si>
  <si>
    <t>Besigheid</t>
  </si>
  <si>
    <t>5.6</t>
  </si>
  <si>
    <t>DIVERSE GELDE</t>
  </si>
  <si>
    <t>5.6.1</t>
  </si>
  <si>
    <t>Aan- en afsluitingsfooie</t>
  </si>
  <si>
    <t>5.6.2</t>
  </si>
  <si>
    <t>Heraansluiting weens wanbetaling</t>
  </si>
  <si>
    <t>5.6.3</t>
  </si>
  <si>
    <t>Tydelike meterkas by boupersele</t>
  </si>
  <si>
    <t>Slegs vir drie maande waarna weer heraansoek gedoen moet word</t>
  </si>
  <si>
    <t>5.6.3.1</t>
  </si>
  <si>
    <t>Installasiefooi</t>
  </si>
  <si>
    <t>5.6.3.2</t>
  </si>
  <si>
    <t xml:space="preserve">Maandelikse heffing </t>
  </si>
  <si>
    <t>R per 5A</t>
  </si>
  <si>
    <t>5.6.3.3</t>
  </si>
  <si>
    <t>Energiekoste</t>
  </si>
  <si>
    <t>5.6.4</t>
  </si>
  <si>
    <t>Deposito vir toets van meter ooreenkomstig die standaardregulasies insake elektrisiteit</t>
  </si>
  <si>
    <t>5.6.5</t>
  </si>
  <si>
    <t>Indien meter korrek registreer word werklike koste verhaal plus 25%</t>
  </si>
  <si>
    <t>5.6.6</t>
  </si>
  <si>
    <t>5.6.6.1</t>
  </si>
  <si>
    <t>Gedurende kantoorure</t>
  </si>
  <si>
    <t>5.6.6.2</t>
  </si>
  <si>
    <t>Na-ure</t>
  </si>
  <si>
    <t>5.6.7</t>
  </si>
  <si>
    <t>5.6.8</t>
  </si>
  <si>
    <t>5.6.9</t>
  </si>
  <si>
    <t>Beskikbaarheidsfooie</t>
  </si>
  <si>
    <t>Fooie word gehef vanaf datum van oordrag van eiendom</t>
  </si>
  <si>
    <t>5.6.9.1</t>
  </si>
  <si>
    <t>5.6.9.2</t>
  </si>
  <si>
    <t>5.6.10</t>
  </si>
  <si>
    <t>Eerste geleentheid gratis</t>
  </si>
  <si>
    <t>6.</t>
  </si>
  <si>
    <t>6.1</t>
  </si>
  <si>
    <t>7.1</t>
  </si>
  <si>
    <t>RUGBYVELD</t>
  </si>
  <si>
    <t>Huur van saal</t>
  </si>
  <si>
    <t>7.1.1</t>
  </si>
  <si>
    <t>Maandae tot Donderdae</t>
  </si>
  <si>
    <t>R/geleenth</t>
  </si>
  <si>
    <t>7.1.2</t>
  </si>
  <si>
    <t>Vrydae en Saterdae</t>
  </si>
  <si>
    <t>7.2</t>
  </si>
  <si>
    <t>Huur van sportgronde</t>
  </si>
  <si>
    <t>7.3</t>
  </si>
  <si>
    <t>Deposito vir die gebruik van sportgronde</t>
  </si>
  <si>
    <t>R/seisoen</t>
  </si>
  <si>
    <t>7.4</t>
  </si>
  <si>
    <t>Deposito vir die sleutels</t>
  </si>
  <si>
    <t>8.</t>
  </si>
  <si>
    <t>BEJAARDESORGSENTRUM</t>
  </si>
  <si>
    <t>8.1</t>
  </si>
  <si>
    <t>Bejaardesorgsentrum</t>
  </si>
  <si>
    <t>Volgens ooreenkoms</t>
  </si>
  <si>
    <t>8.2</t>
  </si>
  <si>
    <t>Indien deur die Munisipaliteit self verhuur word</t>
  </si>
  <si>
    <t>8.2.1</t>
  </si>
  <si>
    <t>Maandae tot Donderdae - 14:00 tot 24:00</t>
  </si>
  <si>
    <t>8.2.2</t>
  </si>
  <si>
    <t>Vrydae en Saterdae - 14:00 tot 24:00</t>
  </si>
  <si>
    <t>8.2.3</t>
  </si>
  <si>
    <t>Sondag - kerkgeleentheid</t>
  </si>
  <si>
    <t>8.2.4</t>
  </si>
  <si>
    <t>Sondag - ander geleenthede</t>
  </si>
  <si>
    <t>8.3</t>
  </si>
  <si>
    <t>Motorhuis</t>
  </si>
  <si>
    <t>R/maand</t>
  </si>
  <si>
    <t>9.</t>
  </si>
  <si>
    <t>PUBLIEKE WERKE</t>
  </si>
  <si>
    <t>9.1</t>
  </si>
  <si>
    <t>Huur van masjiene</t>
  </si>
  <si>
    <t>Provinsiale tarief  plus 25%</t>
  </si>
  <si>
    <t>Minimum/uur</t>
  </si>
  <si>
    <t>9.2</t>
  </si>
  <si>
    <t>Uitskuif leer</t>
  </si>
  <si>
    <t>R/ dag</t>
  </si>
  <si>
    <t>9.3</t>
  </si>
  <si>
    <t>Verhuur van boubokkies - per bokkies</t>
  </si>
  <si>
    <t>R/ maand</t>
  </si>
  <si>
    <t>9.3.1</t>
  </si>
  <si>
    <t>Deposito per bokkie</t>
  </si>
  <si>
    <t>R/ bokkie</t>
  </si>
  <si>
    <t>9.4</t>
  </si>
  <si>
    <t>Staanplek vir bouers/kontrakteurs</t>
  </si>
  <si>
    <t>10.</t>
  </si>
  <si>
    <t>VLIEGVELD</t>
  </si>
  <si>
    <t>10.1</t>
  </si>
  <si>
    <t>Oopmaak van die hek</t>
  </si>
  <si>
    <t>11.</t>
  </si>
  <si>
    <t>VULLISDIENS</t>
  </si>
  <si>
    <t>11.1</t>
  </si>
  <si>
    <t>BESIGHEDE</t>
  </si>
  <si>
    <t>11.1.1</t>
  </si>
  <si>
    <t>Vir die verwydering van 'n standaard vullishouer van 85 liter twee maal per week</t>
  </si>
  <si>
    <t>R/p/m</t>
  </si>
  <si>
    <t>11.2</t>
  </si>
  <si>
    <t>HUISHOUDELIK</t>
  </si>
  <si>
    <t>11.2.1</t>
  </si>
  <si>
    <t>Vir die verwydering van tot twee vullissakke een maal per week - sakke verskaf deur die Munisipaliteit elke vierde maand</t>
  </si>
  <si>
    <t>11.4</t>
  </si>
  <si>
    <t>GASTEHUISE</t>
  </si>
  <si>
    <t>11.4.1</t>
  </si>
  <si>
    <t>Verwydering word dieselfde hanteer as huishoudelik, maar indien die eienaar 'n verwydering op Dinsdae verlang word die tarief aangepas vir elke twee ekstra sakke verwyder</t>
  </si>
  <si>
    <t>11.5</t>
  </si>
  <si>
    <t>Huishoudelike verwydering sonder sakke</t>
  </si>
  <si>
    <t>11.6</t>
  </si>
  <si>
    <t>Swart plastiese sakke - ekstra benodig</t>
  </si>
  <si>
    <t>R/pak</t>
  </si>
  <si>
    <t>11.7</t>
  </si>
  <si>
    <t>Tuinvullis</t>
  </si>
  <si>
    <t>R/vrag</t>
  </si>
  <si>
    <t>12.</t>
  </si>
  <si>
    <t>SUIGTENKE</t>
  </si>
  <si>
    <t>12.1</t>
  </si>
  <si>
    <t>Jaarlikse basiese fooi per perseel</t>
  </si>
  <si>
    <t>R/p/j</t>
  </si>
  <si>
    <t>12.2</t>
  </si>
  <si>
    <t>12.2.2</t>
  </si>
  <si>
    <t>R/uitroep</t>
  </si>
  <si>
    <t>12.2.3</t>
  </si>
  <si>
    <t>Bediening van septiese tenk</t>
  </si>
  <si>
    <t>12.2.4</t>
  </si>
  <si>
    <t>13.</t>
  </si>
  <si>
    <t>SANITASIE</t>
  </si>
  <si>
    <t>13.1</t>
  </si>
  <si>
    <t>Standaard verwydering</t>
  </si>
  <si>
    <t>13.2</t>
  </si>
  <si>
    <t>Plakkerskamp</t>
  </si>
  <si>
    <t>13.3</t>
  </si>
  <si>
    <t>Ekstra verwydering - ekstra heffing</t>
  </si>
  <si>
    <t>14.</t>
  </si>
  <si>
    <t>RIOOL</t>
  </si>
  <si>
    <t>14.1</t>
  </si>
  <si>
    <t>14.2</t>
  </si>
  <si>
    <t>14.3</t>
  </si>
  <si>
    <t>Klein besighede</t>
  </si>
  <si>
    <t>14.4</t>
  </si>
  <si>
    <t>Groot besighede</t>
  </si>
  <si>
    <t>14.5</t>
  </si>
  <si>
    <t>Prins Albert Primêre Skool</t>
  </si>
  <si>
    <t>14.6</t>
  </si>
  <si>
    <t>15.</t>
  </si>
  <si>
    <t>WATER</t>
  </si>
  <si>
    <t>15.1</t>
  </si>
  <si>
    <t>ONGEMETERDE LAE KOSTE VERBRUIK</t>
  </si>
  <si>
    <t>R/m</t>
  </si>
  <si>
    <t>15.2</t>
  </si>
  <si>
    <t>GEMETERDE VERBRUIK OP GLYSKAAL:</t>
  </si>
  <si>
    <t>15.3</t>
  </si>
  <si>
    <t>15.3.1</t>
  </si>
  <si>
    <t>Besighede 1 tot 6 kl</t>
  </si>
  <si>
    <t>R/kl</t>
  </si>
  <si>
    <t>15.3.2</t>
  </si>
  <si>
    <t>Huishoudelik 1 tot 6 kl</t>
  </si>
  <si>
    <t>15.3.3</t>
  </si>
  <si>
    <t>Alle verbruikers:</t>
  </si>
  <si>
    <t>15.3.3.1</t>
  </si>
  <si>
    <t>vanaf 7 tot 15 kl</t>
  </si>
  <si>
    <t>15.3.3.2</t>
  </si>
  <si>
    <t>vanaf 16 tot 30 kl</t>
  </si>
  <si>
    <t>15.3.3.3</t>
  </si>
  <si>
    <t>15.3.3.4</t>
  </si>
  <si>
    <t>15.3.3.5</t>
  </si>
  <si>
    <t>15.3.3.6</t>
  </si>
  <si>
    <t>15.3.3.7</t>
  </si>
  <si>
    <t xml:space="preserve">Huis Kweekvallei en Kroonhof Hostel </t>
  </si>
  <si>
    <t>vanaf 31 tot 50 kl</t>
  </si>
  <si>
    <t>vanaf 101 tot 200 kl</t>
  </si>
  <si>
    <t>Verbruik bo 100 kl</t>
  </si>
  <si>
    <t>15.5</t>
  </si>
  <si>
    <t>Verbruik in kritiek droogte tye - Raad sal afkondig</t>
  </si>
  <si>
    <t>15.5.1</t>
  </si>
  <si>
    <t>15.5.2</t>
  </si>
  <si>
    <t>15.5.3</t>
  </si>
  <si>
    <t>15.5.3.1</t>
  </si>
  <si>
    <t>15.5.3.2</t>
  </si>
  <si>
    <t>15.5.3.3</t>
  </si>
  <si>
    <t>15.5.3.4</t>
  </si>
  <si>
    <t>15.5.3.5</t>
  </si>
  <si>
    <t>15.5.3.6</t>
  </si>
  <si>
    <t>15.5.3.8</t>
  </si>
  <si>
    <t>15.6</t>
  </si>
  <si>
    <t>Rugbyveld - gemeter uit netwerk</t>
  </si>
  <si>
    <r>
      <t>WATER</t>
    </r>
    <r>
      <rPr>
        <i/>
        <u/>
        <sz val="10"/>
        <rFont val="Arial"/>
        <family val="2"/>
      </rPr>
      <t xml:space="preserve"> - VERVOLG</t>
    </r>
  </si>
  <si>
    <t>15.7</t>
  </si>
  <si>
    <t>BASIES</t>
  </si>
  <si>
    <t>15.7.1</t>
  </si>
  <si>
    <t>Maandeliks gehef van alle verbruikers met 'n wateraansluiting</t>
  </si>
  <si>
    <t>R/mnd</t>
  </si>
  <si>
    <t>15.8</t>
  </si>
  <si>
    <t>BESKIKBAARHEID</t>
  </si>
  <si>
    <t>15.8.1</t>
  </si>
  <si>
    <t>Jaarlikse fooi betaalbaar deur eiendomme wat nie gekoppel is aan die beskikbare waternetwerk aangrensend aan die eiendom</t>
  </si>
  <si>
    <t>R/jaar</t>
  </si>
  <si>
    <t>15.9</t>
  </si>
  <si>
    <t>15.10.1</t>
  </si>
  <si>
    <t>Toets van meter - Deposito</t>
  </si>
  <si>
    <t>R/ deposito</t>
  </si>
  <si>
    <t>15.10.2</t>
  </si>
  <si>
    <t>Werklike koste vir toets word verhaal indien meter korrek registreer</t>
  </si>
  <si>
    <t>15.11</t>
  </si>
  <si>
    <t>Aansluitingsfooi - nuwe verbruiker</t>
  </si>
  <si>
    <t>R/ geleent</t>
  </si>
  <si>
    <t>15.12</t>
  </si>
  <si>
    <t>Afsluitingsfooi by wanbetaling</t>
  </si>
  <si>
    <t>16.</t>
  </si>
  <si>
    <t>DIVERSE FOOIE</t>
  </si>
  <si>
    <t>16.1</t>
  </si>
  <si>
    <t>DIENSTEREKENING DEPOSITO'S</t>
  </si>
  <si>
    <t>16.1.1</t>
  </si>
  <si>
    <t>Aansluiting met krediet elektrisiteitsmeter</t>
  </si>
  <si>
    <t>R/deposito</t>
  </si>
  <si>
    <t>16.1.2</t>
  </si>
  <si>
    <t>Aansluiting met voorafbetaal elektrisiteitsmeter</t>
  </si>
  <si>
    <t>16.1.3</t>
  </si>
  <si>
    <t>Alle lae koste behuisingskemas</t>
  </si>
  <si>
    <t>16.1.4</t>
  </si>
  <si>
    <t>Addissionele deposito agv wanbetaling</t>
  </si>
  <si>
    <t>16.2.</t>
  </si>
  <si>
    <t>LAAT BETALING VAN DIENSTE REKENING</t>
  </si>
  <si>
    <t>16.2.1</t>
  </si>
  <si>
    <t>Rente teen die huidige prima koers sal op die rekeningbedrag gehef word indien dit betaal word na die vervaldatum soos op die rekening gedruk</t>
  </si>
  <si>
    <t>% heffing</t>
  </si>
  <si>
    <t>16.2.2</t>
  </si>
  <si>
    <t>16.3</t>
  </si>
  <si>
    <t>LAAT BETALING VAN DEBITEURE REKENING</t>
  </si>
  <si>
    <t>16.3.1</t>
  </si>
  <si>
    <t>16.4</t>
  </si>
  <si>
    <t>ARTIKEL 38(3) AANSOEKE</t>
  </si>
  <si>
    <t>R/ aansoek</t>
  </si>
  <si>
    <t>16.4.3</t>
  </si>
  <si>
    <t>Afwykings ingevolge Artikel 15 (a)(a)(i)</t>
  </si>
  <si>
    <t>16.4.3.1</t>
  </si>
  <si>
    <t>16.4.3.2</t>
  </si>
  <si>
    <t>16.4.3.3</t>
  </si>
  <si>
    <t>16.4.4</t>
  </si>
  <si>
    <t>Afwykings ingevolge Artikel 15 (a)(a)(ii)</t>
  </si>
  <si>
    <t>16.4.5</t>
  </si>
  <si>
    <t>Onderverdelings</t>
  </si>
  <si>
    <t>16.4.5.1</t>
  </si>
  <si>
    <t>Tot en met 20 erwe</t>
  </si>
  <si>
    <t>16.4.5.2</t>
  </si>
  <si>
    <t>Meer as 20 erwe</t>
  </si>
  <si>
    <t>R/erf bo 20</t>
  </si>
  <si>
    <t>16.4.6</t>
  </si>
  <si>
    <t>Alle werklike ander kostes word bygereken by elke aansoek</t>
  </si>
  <si>
    <t>LEEU GAMKA</t>
  </si>
  <si>
    <t>17.</t>
  </si>
  <si>
    <t>VULLISVERWYDERING</t>
  </si>
  <si>
    <t>17.1</t>
  </si>
  <si>
    <t>Besighede</t>
  </si>
  <si>
    <t>R/p/drom</t>
  </si>
  <si>
    <t>17.2</t>
  </si>
  <si>
    <t>Huishoudelik - Ander</t>
  </si>
  <si>
    <t>17.3</t>
  </si>
  <si>
    <t>Huishoudelik - Skema</t>
  </si>
  <si>
    <t>R/p/mnd</t>
  </si>
  <si>
    <t>17.4</t>
  </si>
  <si>
    <t>Tuinvullis - skemahuise</t>
  </si>
  <si>
    <t>18.</t>
  </si>
  <si>
    <t>SUIGTENKVERWYDERING</t>
  </si>
  <si>
    <t>18.1</t>
  </si>
  <si>
    <t>Suig van rioolopgaartenke</t>
  </si>
  <si>
    <t>18.1.1</t>
  </si>
  <si>
    <t>Bitterwater</t>
  </si>
  <si>
    <t>R/p/vrag</t>
  </si>
  <si>
    <t>18.1.2</t>
  </si>
  <si>
    <t>Ander</t>
  </si>
  <si>
    <t>18.1.3</t>
  </si>
  <si>
    <t>Reis per kilometer</t>
  </si>
  <si>
    <t>R/p/km</t>
  </si>
  <si>
    <t>18.1.4</t>
  </si>
  <si>
    <t>Na ure</t>
  </si>
  <si>
    <t>19.</t>
  </si>
  <si>
    <t>EMMERVERWYDERING</t>
  </si>
  <si>
    <t>19.1</t>
  </si>
  <si>
    <t>Standaard emmerverwydering</t>
  </si>
  <si>
    <t>20.</t>
  </si>
  <si>
    <t>20.1</t>
  </si>
  <si>
    <t>Skool</t>
  </si>
  <si>
    <t>20.2</t>
  </si>
  <si>
    <t>Skema huise</t>
  </si>
  <si>
    <t>20.3</t>
  </si>
  <si>
    <t>Huur van sanitêre stange</t>
  </si>
  <si>
    <t>R/dag</t>
  </si>
  <si>
    <t>21.</t>
  </si>
  <si>
    <t>21.1</t>
  </si>
  <si>
    <t>21.2</t>
  </si>
  <si>
    <t>Huishoudelik 7 tot 30 kl</t>
  </si>
  <si>
    <t>21.3</t>
  </si>
  <si>
    <t>21.6</t>
  </si>
  <si>
    <t>Basiese fooi alle verbruikers</t>
  </si>
  <si>
    <t>21.7</t>
  </si>
  <si>
    <t>Beskikbaarheidsfooi</t>
  </si>
  <si>
    <t>21.8</t>
  </si>
  <si>
    <t>Waterbeperkingstariewe</t>
  </si>
  <si>
    <t>BOUPLANFOOIE</t>
  </si>
  <si>
    <t>22.1</t>
  </si>
  <si>
    <t>Sien item 1.2</t>
  </si>
  <si>
    <t>22.2</t>
  </si>
  <si>
    <t>22.3</t>
  </si>
  <si>
    <t>22.4</t>
  </si>
  <si>
    <t>Maksimum aansoekfooi</t>
  </si>
  <si>
    <t>22.5</t>
  </si>
  <si>
    <t>Oprigting van sinkstrukture</t>
  </si>
  <si>
    <t>R/aansoek</t>
  </si>
  <si>
    <t>23.</t>
  </si>
  <si>
    <t>23.1</t>
  </si>
  <si>
    <t>Grafperseel</t>
  </si>
  <si>
    <t>R/graf</t>
  </si>
  <si>
    <t>23.2</t>
  </si>
  <si>
    <t>23.3</t>
  </si>
  <si>
    <t>Deposito vir sleutel van hek</t>
  </si>
  <si>
    <t>24.</t>
  </si>
  <si>
    <t>GEMEENSKAPSAAL</t>
  </si>
  <si>
    <t>24.1</t>
  </si>
  <si>
    <t>24.2</t>
  </si>
  <si>
    <t>KLAARSTROOM</t>
  </si>
  <si>
    <t>25.</t>
  </si>
  <si>
    <t>25.1</t>
  </si>
  <si>
    <t>Besighede in skema</t>
  </si>
  <si>
    <t>25.2</t>
  </si>
  <si>
    <t>Huishoudelik in Skema</t>
  </si>
  <si>
    <t>25.3</t>
  </si>
  <si>
    <t>26.</t>
  </si>
  <si>
    <t>27.</t>
  </si>
  <si>
    <t>27.1</t>
  </si>
  <si>
    <t>27.2</t>
  </si>
  <si>
    <t>27.3</t>
  </si>
  <si>
    <t>27.6</t>
  </si>
  <si>
    <t>27.7</t>
  </si>
  <si>
    <t>28.</t>
  </si>
  <si>
    <t>28.1</t>
  </si>
  <si>
    <t>28.2</t>
  </si>
  <si>
    <t>Sien item 22.2 tot 22.5 vir aansoekfooie</t>
  </si>
  <si>
    <t>29.</t>
  </si>
  <si>
    <t>29.1</t>
  </si>
  <si>
    <t>29.2</t>
  </si>
  <si>
    <t>30.</t>
  </si>
  <si>
    <t>30.1</t>
  </si>
  <si>
    <t>30.2</t>
  </si>
  <si>
    <t>Kabelaansluiting - Werklike Koste Plus</t>
  </si>
  <si>
    <t>Verandering van stroombreker - Werklike Koste +</t>
  </si>
  <si>
    <t>Minumim: Aansoekfooi</t>
  </si>
  <si>
    <t>0 - 100 vk. Meter Aansoekfooi</t>
  </si>
  <si>
    <t>101 - 200 vk. Meter Aansoekfooi</t>
  </si>
  <si>
    <t>201 - 1000 vk. Meter Aansoekfooi</t>
  </si>
  <si>
    <t>1001 en meer vk. Meter Aansoekfooi</t>
  </si>
  <si>
    <t>1.2.7</t>
  </si>
  <si>
    <t>1.2.8</t>
  </si>
  <si>
    <t>R per m²</t>
  </si>
  <si>
    <r>
      <t>BOUKLOUSULE</t>
    </r>
    <r>
      <rPr>
        <b/>
        <i/>
        <sz val="10"/>
        <rFont val="Arial"/>
        <family val="2"/>
      </rPr>
      <t xml:space="preserve"> - Prins Albert Dorpsgebied</t>
    </r>
  </si>
  <si>
    <t>Erwe kleiner as 500 m²</t>
  </si>
  <si>
    <t>Erwe 500 - 750 m²</t>
  </si>
  <si>
    <t>Erwe groter as 750 m²</t>
  </si>
  <si>
    <t>Aansoekfooi tot 50m²</t>
  </si>
  <si>
    <t>Vir elke m² of gedeelte 50m²</t>
  </si>
  <si>
    <t>September van elke jaar.</t>
  </si>
  <si>
    <t>Peuter aan Meter - Betaalbaar voor heraansl.</t>
  </si>
  <si>
    <t>Indien die bespreking op 'n Vrydag na 12h00 gemaak word vir dieselfde dag word 'n verdere toeslag bygetel</t>
  </si>
  <si>
    <t>7 tot 30 kl</t>
  </si>
  <si>
    <t>Bo 30 kl</t>
  </si>
  <si>
    <t>7tot 30 kl.</t>
  </si>
  <si>
    <t>Bo 30</t>
  </si>
  <si>
    <t>vanaf 51 tot 100kl</t>
  </si>
  <si>
    <t>Bo 200 kl</t>
  </si>
  <si>
    <t>Vaste Tarief vir die Totale Jaar</t>
  </si>
  <si>
    <t>koste + 35%</t>
  </si>
  <si>
    <t>Nuwe Aansluiting: Arbeid + materiaal + 35% toeslag - Vooruit Betaalbaar</t>
  </si>
  <si>
    <t>Nuwe aansluitings - werklike koste plus 35% toeslag vooruit betallbaar</t>
  </si>
  <si>
    <t>Nuwe Aansluiting: Werklike koste plus 35%</t>
  </si>
  <si>
    <t>toeslag vooruit betaalbaar</t>
  </si>
  <si>
    <t>Regstelling</t>
  </si>
  <si>
    <t>Die heffing van rente op agterstallige belasting of jaarlikse dienste gelde sal inwerking tree op 1 Oktober van die jaar waarin dit in werking getree het.  Rente sal gehef word teen die 10% per jaar wat deur die Raad betaal word op daardie stadium</t>
  </si>
  <si>
    <t>Per Maand</t>
  </si>
  <si>
    <t>Per Trekking</t>
  </si>
  <si>
    <t>Suigdiens - Huishoudings ( 1 trekking per md )</t>
  </si>
  <si>
    <t>Addisionele heffing by trekkingtarief</t>
  </si>
  <si>
    <t>Suigdiens - Gaste, Besig, Hosp( x aantal per md)</t>
  </si>
  <si>
    <t>Rente teen 10% per jaar sal op die rekeningbedrag gehef word indien dit betaal word na die vervaldatum soos op die rekening gedruk</t>
  </si>
  <si>
    <t>1 tot 6 kl ( gratis water verval vir almal )</t>
  </si>
  <si>
    <t>1 tot 6 kl.( Gratis water verval vir almal )</t>
  </si>
  <si>
    <t>Heraansluiting weens wanbetaling - Konfension.</t>
  </si>
  <si>
    <t>Heraansluiting weens wanbetaling - Pre-Paid</t>
  </si>
  <si>
    <t>KLEINVEEBOERE - MEENTGRONDE</t>
  </si>
  <si>
    <t>Skape</t>
  </si>
  <si>
    <t>Bokke</t>
  </si>
  <si>
    <t>Varke</t>
  </si>
  <si>
    <t>Beeste</t>
  </si>
  <si>
    <t>Groenteboerdery</t>
  </si>
  <si>
    <t>Saadboerdery</t>
  </si>
  <si>
    <t>Lusernboerdery</t>
  </si>
  <si>
    <t>Gemeenskapstuine</t>
  </si>
  <si>
    <t>Maand</t>
  </si>
  <si>
    <t>Hekt./Maand</t>
  </si>
  <si>
    <t>PRINCE ALBERT MUNICIPALITY - ELECTRICITY TARIFFS 2014/2015</t>
  </si>
  <si>
    <t>Huishoudelik 31 tot 50 kl</t>
  </si>
  <si>
    <t>Huishoudelik bo 50 kl</t>
  </si>
  <si>
    <t>Huishoudelik bo 50 kl.</t>
  </si>
  <si>
    <t>Dieselfde as Leeu-Gamka</t>
  </si>
  <si>
    <t>Per Plakkaat ( Verkiesing, Politiek en Nie-Polit)</t>
  </si>
  <si>
    <t>met 'n minimum van R 250.00</t>
  </si>
  <si>
    <t>Die bedrag betaalbaar minus R 150.00 word as</t>
  </si>
  <si>
    <t>deposito beskou.</t>
  </si>
  <si>
    <t xml:space="preserve">Deposito word gedeeltelik of geheel verbeur </t>
  </si>
  <si>
    <t>indien nie ten volle voldoen aan voorwaardes</t>
  </si>
  <si>
    <t>vir die aanbring van plakkate.</t>
  </si>
  <si>
    <t>EIENDOMSAGENTE</t>
  </si>
  <si>
    <t>Deposito betaalbaar om borde te vertoon /dorp</t>
  </si>
  <si>
    <t>Verwydering van onwettige borde</t>
  </si>
  <si>
    <t>1.9.1</t>
  </si>
  <si>
    <t>Aangevra deur organisasies/ instansies met</t>
  </si>
  <si>
    <t>winsbejag: per uur/per beampte</t>
  </si>
  <si>
    <t>Aangevra deur organisasies/ instansies sonder</t>
  </si>
  <si>
    <t>NUUT</t>
  </si>
  <si>
    <t>Begeleidingsdienste - per uur en per beampte</t>
  </si>
  <si>
    <t>Boetes gehef soos per goedgekeurde boetelys</t>
  </si>
  <si>
    <t>VERKEER/VLIEGVELD</t>
  </si>
  <si>
    <t>Huur van skuur by vliegveld/maand</t>
  </si>
  <si>
    <t>Nuut</t>
  </si>
  <si>
    <t>1.10.1</t>
  </si>
  <si>
    <t>GRONDGEBRUIK AANSOEKE</t>
  </si>
  <si>
    <t>Afwykings op grondgebruike,vergunning en</t>
  </si>
  <si>
    <t>hersonerings</t>
  </si>
  <si>
    <t>Soneringssertifikaat</t>
  </si>
  <si>
    <t>Besigheidslisensie ( eenmalig vir spes. Besigh)</t>
  </si>
  <si>
    <t>Oorskryding van boulyne</t>
  </si>
  <si>
    <t>BOUBEHEER</t>
  </si>
  <si>
    <t>Ondergeskikte bouwerk en residensiele geboue</t>
  </si>
  <si>
    <t>tot 'n maksimum van 15m2 plus</t>
  </si>
  <si>
    <t>Rioolinspeksiegelde</t>
  </si>
  <si>
    <t>Vooraf inspeksiefooi van bouplan:</t>
  </si>
  <si>
    <t>Kleiner as 18m2</t>
  </si>
  <si>
    <t>Groter  as 18m2</t>
  </si>
  <si>
    <t>Beskadigingdeposito</t>
  </si>
  <si>
    <t>Herinspeksie as gevolg van nie-nakoming</t>
  </si>
  <si>
    <t>Oprigting van tent/ uitstalruimte of tyd. Paviljoen</t>
  </si>
  <si>
    <t>1.11.1</t>
  </si>
  <si>
    <t>1.12.1</t>
  </si>
  <si>
    <t>Verlore gerekenardiseerde kaart ( per kaart )</t>
  </si>
  <si>
    <t>Laat indiening van biblioteekmateriaal - per</t>
  </si>
  <si>
    <t xml:space="preserve"> item per week of gedeelte van week  - maksim.</t>
  </si>
  <si>
    <t>R20.00 per item.</t>
  </si>
  <si>
    <t>Bespreking van biblioteekmateriaal - per item</t>
  </si>
  <si>
    <t>Tydelike leners ( besoekers ) deposito per boek</t>
  </si>
  <si>
    <t>1.13.1</t>
  </si>
  <si>
    <t>SMOUSE</t>
  </si>
  <si>
    <t>Plaaslike mobiele smouse per jaar</t>
  </si>
  <si>
    <t>Nie plaaslike mobiele smouse per jaar</t>
  </si>
  <si>
    <t>Plaaslike mobiele smouslisensie per maand</t>
  </si>
  <si>
    <t>Nie plaaslike mobiele smouslisensie per maand</t>
  </si>
  <si>
    <t>1.14.1</t>
  </si>
  <si>
    <t>TREINTJIESRIVIER</t>
  </si>
  <si>
    <t>Kansellasiefooi : minder as 1 week voor besp.</t>
  </si>
  <si>
    <t>1.15.1</t>
  </si>
  <si>
    <t>SKOONMAAK VAN ERWE</t>
  </si>
  <si>
    <t>Soos per kwotasie/tender ingewin plus 25%</t>
  </si>
  <si>
    <t>administrasiekoste, op aanvraag betaalbaar</t>
  </si>
  <si>
    <t xml:space="preserve">deur die geregistreerde eienaar van sodanige </t>
  </si>
  <si>
    <t>eiendom soos op dat waarop die diens gelewer</t>
  </si>
  <si>
    <t>word.</t>
  </si>
  <si>
    <t>Afskrif van titelakte moet aansoek vergesel</t>
  </si>
  <si>
    <t>HUUR VAN SALE</t>
  </si>
  <si>
    <t>Deposito</t>
  </si>
  <si>
    <t>Huur : Kerke en Liefdadigheidsorganisasies, Skole</t>
  </si>
  <si>
    <t>Funksies</t>
  </si>
  <si>
    <t>24.3</t>
  </si>
  <si>
    <t>Deposit</t>
  </si>
  <si>
    <t>Kerke, Skole,Liefdadigheidsorg.</t>
  </si>
  <si>
    <t>R/Dag</t>
  </si>
  <si>
    <t>29.3</t>
  </si>
  <si>
    <t xml:space="preserve">Huishoudelik 1 tot 6 kl </t>
  </si>
  <si>
    <t>2015/2016</t>
  </si>
  <si>
    <t>SCALE 1 - DOMESTIC SUPPLY</t>
  </si>
  <si>
    <t/>
  </si>
  <si>
    <t xml:space="preserve">Tariff 1.A (TWO PART TARIFF) </t>
  </si>
  <si>
    <t xml:space="preserve">a)  an Ampere charge ( per 5 A) :   </t>
  </si>
  <si>
    <t xml:space="preserve">b)  an energy charge:   </t>
  </si>
  <si>
    <t>Note: Any capacity above 60 amp must be approved by the Electro technical Engineer</t>
  </si>
  <si>
    <t xml:space="preserve">Tariff 1.B (ONE PART TARIFF) </t>
  </si>
  <si>
    <t>All household consumers on the one-part tariff ( prepaid meters ) using an average of  less than 400kWh per month based on an average</t>
  </si>
  <si>
    <t>usage of the past 4 months, be placed on the two-part tariff for domestic consumers - Tariff 1.A above</t>
  </si>
  <si>
    <t>Criteria in order to be on tariff 1.B when using  less than an average of  400kWh per month.</t>
  </si>
  <si>
    <t>All indigent  and poor  household consumers as defined in the credit control policy of Council</t>
  </si>
  <si>
    <t>All consumers identified as permanent inhabitants for at least 9 months per year.</t>
  </si>
  <si>
    <t>To be identified as such a consumer has to hand in a sworn affidavit from any Commissioner of Oath</t>
  </si>
  <si>
    <t>A new Affidavit must, on request,  be handed in, before  1 July of each year in order to stay on Tariff 1.B</t>
  </si>
  <si>
    <t>All consumers on the one part tariff have the option to be transferred to the two part tariff if it is preferred.</t>
  </si>
  <si>
    <t xml:space="preserve">NOTE: PREPAID TOKENS ONLY VALID FOR  A 3 MONTH PERIOD. </t>
  </si>
  <si>
    <t>Tariff 1.C (Prepaid tariffs for Indigent households)</t>
  </si>
  <si>
    <t>This tariff includes persons on life support apparatus , as a domestic user</t>
  </si>
  <si>
    <t>Condition: Approved medical certificate to this effect is to be provided</t>
  </si>
  <si>
    <t>Block 1 (0-50 kWh)</t>
  </si>
  <si>
    <t>Block 2 (51-350 kWh)</t>
  </si>
  <si>
    <t>Block 3 (351-600 kWh)</t>
  </si>
  <si>
    <t>Block 4 (&gt;600 kWh)</t>
  </si>
  <si>
    <t>Tariff 1.D (Three phase) (credit and prepaid meters)</t>
  </si>
  <si>
    <t>Note:   Only circuit breakers with ampere of 15A, 30A, 45A, 60A  and 90A shall be allowed.</t>
  </si>
  <si>
    <t>This tariff is also applicable to general lighting, swimming pool pumps</t>
  </si>
  <si>
    <t xml:space="preserve">a)  a fixed monthly charge </t>
  </si>
  <si>
    <t xml:space="preserve">b)  an energy charge </t>
  </si>
  <si>
    <t>SCALE 2 - COMMERCIAL SUPPLY</t>
  </si>
  <si>
    <t>Tariff 2.A - BUSINESS SMALL ( CONVENTIAL)</t>
  </si>
  <si>
    <t>a)  a fixed monthly charge</t>
  </si>
  <si>
    <t>per  5 ampere</t>
  </si>
  <si>
    <t>b)  an energy charge</t>
  </si>
  <si>
    <t>Tariff 2.B - BUSINESS MEDIUM / INDUSTRIAL</t>
  </si>
  <si>
    <t>ELECTRICITY TARIFF CHARGES (Continues)</t>
  </si>
  <si>
    <t>2.2.3</t>
  </si>
  <si>
    <t>Tariff 2.C - COMMERCIAL / GUESTHOUSE</t>
  </si>
  <si>
    <t>Consumption below 400 kWh, 20-60 A</t>
  </si>
  <si>
    <t xml:space="preserve">a)  an energy charge </t>
  </si>
  <si>
    <t>2.2.4</t>
  </si>
  <si>
    <t>Tariff 2.D - COMMERCIAL / GUESTHOUSE</t>
  </si>
  <si>
    <t>Consumption above 400 kWh, 20-60 A</t>
  </si>
  <si>
    <t>a)  an energy charge</t>
  </si>
  <si>
    <t>Note: Only circuit breakers with a ampere of 30A, 45A and 60A shall be allowed.</t>
  </si>
  <si>
    <t xml:space="preserve">SCALE 3 - LIGHT INDUSTRIAL (40 KVA TO 100 KVA) </t>
  </si>
  <si>
    <t>a)   a basic charge</t>
  </si>
  <si>
    <t>per 5 A</t>
  </si>
  <si>
    <t xml:space="preserve">b)  plus a demand charge </t>
  </si>
  <si>
    <t xml:space="preserve">c)  plus an energy charge </t>
  </si>
  <si>
    <t xml:space="preserve">SCALE 4 - BULK SUPPLY (IN EXCESS OF 100 KVA) </t>
  </si>
  <si>
    <t xml:space="preserve">a)  a fixed monthly charge, </t>
  </si>
  <si>
    <t>Min. of 100 KVA, plus</t>
  </si>
  <si>
    <t>SCALE 5 - SPECIAL BULK SUPPLY</t>
  </si>
  <si>
    <t>Load factor must</t>
  </si>
  <si>
    <t>be above 45%</t>
  </si>
  <si>
    <t>b)  plus an energy charge</t>
  </si>
  <si>
    <t>Off peak:</t>
  </si>
  <si>
    <t>Standard:</t>
  </si>
  <si>
    <t>Peak :</t>
  </si>
  <si>
    <t>SCALE 6 - STREET LIGHTING</t>
  </si>
  <si>
    <t>1.  Municipality &amp; Private Street lighting where electricity supply is metered</t>
  </si>
  <si>
    <t>2.  Private Street lighting where electricity supply is not metered.</t>
  </si>
  <si>
    <t>a) a fixed monthly charge</t>
  </si>
  <si>
    <t>per light point</t>
  </si>
  <si>
    <t>or energy charge based on number of lights x light wattage x 333,33 hrs x c/kWh as per scale 6(1) (a)</t>
  </si>
  <si>
    <t>2.10</t>
  </si>
  <si>
    <t>SCALE 7 - SPORTS FIELDS LIGHTING</t>
  </si>
  <si>
    <t>Sports grounds:</t>
  </si>
  <si>
    <t>Pre-paid</t>
  </si>
  <si>
    <t>Per kwh</t>
  </si>
  <si>
    <t>Energy charge per unit consumed</t>
  </si>
  <si>
    <t>per 3-pha. Amp</t>
  </si>
  <si>
    <t>per unit consum</t>
  </si>
  <si>
    <t>per KVA with min</t>
  </si>
  <si>
    <t>of 40 KVA plus</t>
  </si>
  <si>
    <t>31</t>
  </si>
  <si>
    <t>CAPITAL CONTRIBUTIONS</t>
  </si>
  <si>
    <t>31.1</t>
  </si>
  <si>
    <t>SUBDIVISIONS : ALL</t>
  </si>
  <si>
    <t>31.1.1</t>
  </si>
  <si>
    <t>Prince Albert</t>
  </si>
  <si>
    <t>31.1.1.1</t>
  </si>
  <si>
    <t>31.1.1.2</t>
  </si>
  <si>
    <t>31.1.1.3</t>
  </si>
  <si>
    <t>31.1.1.4</t>
  </si>
  <si>
    <t>31.1.1.5</t>
  </si>
  <si>
    <t>31.1.1.6</t>
  </si>
  <si>
    <t>R/Application</t>
  </si>
  <si>
    <t>New</t>
  </si>
  <si>
    <t xml:space="preserve">Electricity          </t>
  </si>
  <si>
    <t xml:space="preserve">Water               </t>
  </si>
  <si>
    <t xml:space="preserve">Sewerage         </t>
  </si>
  <si>
    <t xml:space="preserve">Solid waste        </t>
  </si>
  <si>
    <t xml:space="preserve">Roads              </t>
  </si>
  <si>
    <t>Stormwater</t>
  </si>
  <si>
    <t xml:space="preserve">  Applicable standard formula</t>
  </si>
  <si>
    <t>31.2.1</t>
  </si>
  <si>
    <t>Leeu Gamka</t>
  </si>
  <si>
    <t>31.1.2</t>
  </si>
  <si>
    <t>31.1.2.1</t>
  </si>
  <si>
    <t>31.1.2.2</t>
  </si>
  <si>
    <t>31.1.2.3</t>
  </si>
  <si>
    <t>31.1.2.4</t>
  </si>
  <si>
    <t>31.1.2.5</t>
  </si>
  <si>
    <t>31.1.3</t>
  </si>
  <si>
    <t>Klaarstroom</t>
  </si>
  <si>
    <t>31.1.3.1</t>
  </si>
  <si>
    <t>31.1.3.2</t>
  </si>
  <si>
    <t>31.1.3.3</t>
  </si>
  <si>
    <t>31.1.3.4</t>
  </si>
  <si>
    <t>31.1.3.5</t>
  </si>
  <si>
    <t>31.2.1.1</t>
  </si>
  <si>
    <t>31.2.1.2</t>
  </si>
  <si>
    <t>31.2.1.3</t>
  </si>
  <si>
    <t>31.2.1.4</t>
  </si>
  <si>
    <t>31.2.1.5</t>
  </si>
  <si>
    <t>31.2.1.6</t>
  </si>
  <si>
    <t>31.2.2</t>
  </si>
  <si>
    <t>31.2.2.1</t>
  </si>
  <si>
    <t>31.2.2.2</t>
  </si>
  <si>
    <t>31.2.2.3</t>
  </si>
  <si>
    <t>31.2.2.4</t>
  </si>
  <si>
    <t>31.2.2.5</t>
  </si>
  <si>
    <t>31.2.3</t>
  </si>
  <si>
    <t>31.2.3.1</t>
  </si>
  <si>
    <t>31.2.3.2</t>
  </si>
  <si>
    <t>31.2.3.3</t>
  </si>
  <si>
    <t>31.2.3.4</t>
  </si>
  <si>
    <t>31.2.3.5</t>
  </si>
  <si>
    <t>SECOND DWELLING UNITS / DUET DWELLINGS</t>
  </si>
  <si>
    <t>31.3</t>
  </si>
  <si>
    <t>REZONING TO GENERAL RESIDENTIAL (GROUP HOUSING, SECTIONAL TITLE, RETIREMENT VILLAGE, FLATS) AND RESORTS (HOLIDAY ACCOMMODATION)</t>
  </si>
  <si>
    <t>31.3.1</t>
  </si>
  <si>
    <t>31.3.1.1</t>
  </si>
  <si>
    <t>31.3.1.2</t>
  </si>
  <si>
    <t>31.3.1.3</t>
  </si>
  <si>
    <t>31.3.1.4</t>
  </si>
  <si>
    <t>31.3.1.5</t>
  </si>
  <si>
    <t>31.3.1.6</t>
  </si>
  <si>
    <t>31.3.2</t>
  </si>
  <si>
    <t>31.3.2.1</t>
  </si>
  <si>
    <t>31.3.2.2</t>
  </si>
  <si>
    <t>31.3.2.3</t>
  </si>
  <si>
    <t>31.3.2.4</t>
  </si>
  <si>
    <t>31.3.2.5</t>
  </si>
  <si>
    <t>31.3.3</t>
  </si>
  <si>
    <t>31.3.3.1</t>
  </si>
  <si>
    <t>31.3.3.2</t>
  </si>
  <si>
    <t>31.3.3.3</t>
  </si>
  <si>
    <t>31.3.3.4</t>
  </si>
  <si>
    <t>31.3.3.5</t>
  </si>
  <si>
    <t>31.4</t>
  </si>
  <si>
    <t>BED-AND-BREAKFAST CONCERNS AND GUEST HOUSES</t>
  </si>
  <si>
    <t xml:space="preserve">3 Bedrooms or less                    </t>
  </si>
  <si>
    <t xml:space="preserve">For every bedroom more than 3    </t>
  </si>
  <si>
    <t xml:space="preserve"> No capital contribution payable.</t>
  </si>
  <si>
    <t xml:space="preserve"> 25% of listed capital contribution per bedroom as indicated above</t>
  </si>
  <si>
    <t>31.5</t>
  </si>
  <si>
    <t>CARAVAN PARKS AND HOTELS/MOTELS/RESTAURANTS</t>
  </si>
  <si>
    <t>Capital contribution for each individual project: To be determined by the manager Technical Services, in accordance with standard formulas and approved by Municipal manager.</t>
  </si>
  <si>
    <t>31.6</t>
  </si>
  <si>
    <t>ALL OTHER DEVELOPMENTS OTHER THAN LISTED ABOVE</t>
  </si>
  <si>
    <t>31.7</t>
  </si>
  <si>
    <t>EXEMPTIONS</t>
  </si>
  <si>
    <t>31.7.1</t>
  </si>
  <si>
    <t>Exemption from capital contributions payable FOR SUBDIVIDED, serviced erven</t>
  </si>
  <si>
    <t>Value of property</t>
  </si>
  <si>
    <t>% of capital contribution payable</t>
  </si>
  <si>
    <t>To</t>
  </si>
  <si>
    <t>unlimited</t>
  </si>
  <si>
    <t>of tariff</t>
  </si>
  <si>
    <t>31.7.2</t>
  </si>
  <si>
    <t>Exemption from capital contributions payable for TOP STRUCTURES on serviced erven for affordable housing</t>
  </si>
  <si>
    <t>100% TARIFFS</t>
  </si>
  <si>
    <t>Onbeboude ( Kaal ) Erwe</t>
  </si>
  <si>
    <t>TO  GO OF THE GRID</t>
  </si>
  <si>
    <t>Monthly basic fee</t>
  </si>
  <si>
    <t>1.5.6</t>
  </si>
  <si>
    <t>Huur van drie sale : SASSA</t>
  </si>
  <si>
    <t>R per maand</t>
  </si>
  <si>
    <t>TARRIEWE 2016/2017</t>
  </si>
  <si>
    <t>2016/2017</t>
  </si>
  <si>
    <t>CAPITAL CONTRIBUTION</t>
  </si>
  <si>
    <t>( UIT )</t>
  </si>
  <si>
    <t>BTW Uitg</t>
  </si>
  <si>
    <t>BTW ing</t>
  </si>
  <si>
    <t xml:space="preserve">2015/2016 </t>
  </si>
  <si>
    <t>Huur van huis: per persoon/dag - Min. R 350.00</t>
  </si>
  <si>
    <t xml:space="preserve">Leeu Gamka </t>
  </si>
  <si>
    <t xml:space="preserve">Prins Albert </t>
  </si>
  <si>
    <t>Publieke Infrastruktuur Dienste</t>
  </si>
  <si>
    <t>Publieke Welsyns Organisasies</t>
  </si>
  <si>
    <t xml:space="preserve">Die datum waarop belasting betaalbaar word is die begin van elke finansiële jaar wat 1 Julie is.  Belasting sal agterstallig raak op 30 September wat volg op die begin van daardie Finansië jaar.                                           </t>
  </si>
  <si>
    <t>35% toeslag</t>
  </si>
  <si>
    <t>Prins Albert Gevangenis ( per toilet )</t>
  </si>
  <si>
    <t xml:space="preserve">Huis Kweekvallei en Kroonhof Hostel  </t>
  </si>
  <si>
    <t>Van Hasselt Farming</t>
  </si>
</sst>
</file>

<file path=xl/styles.xml><?xml version="1.0" encoding="utf-8"?>
<styleSheet xmlns="http://schemas.openxmlformats.org/spreadsheetml/2006/main" xmlns:mc="http://schemas.openxmlformats.org/markup-compatibility/2006" xmlns:x14ac="http://schemas.microsoft.com/office/spreadsheetml/2009/9/ac" mc:Ignorable="x14ac">
  <numFmts count="20">
    <numFmt numFmtId="8" formatCode="&quot;R&quot;\ #,##0.00;[Red]&quot;R&quot;\ \-#,##0.00"/>
    <numFmt numFmtId="43" formatCode="_ * #,##0.00_ ;_ * \-#,##0.00_ ;_ * &quot;-&quot;??_ ;_ @_ "/>
    <numFmt numFmtId="164" formatCode="_(* #,##0.00_);_(* \(#,##0.00\);_(* &quot;-&quot;??_);_(@_)"/>
    <numFmt numFmtId="165" formatCode="0.000_)"/>
    <numFmt numFmtId="166" formatCode="#,##0.000_);\(#,##0.000\)"/>
    <numFmt numFmtId="167" formatCode="#,##0.000;\-#,##0.000"/>
    <numFmt numFmtId="168" formatCode="_(* #,##0.000_);_(* \(#,##0.000\);_(* &quot;-&quot;??_);_(@_)"/>
    <numFmt numFmtId="169" formatCode="0.00_)"/>
    <numFmt numFmtId="170" formatCode="#,##0.00_ ;\-#,##0.00\ "/>
    <numFmt numFmtId="171" formatCode="#,##0.0000"/>
    <numFmt numFmtId="172" formatCode="0.0000"/>
    <numFmt numFmtId="173" formatCode="#,##0.00000"/>
    <numFmt numFmtId="174" formatCode="0.00000"/>
    <numFmt numFmtId="175" formatCode="&quot;R&quot;#,##0.00_);\(&quot;R&quot;#,##0.00\)"/>
    <numFmt numFmtId="176" formatCode="0.0%"/>
    <numFmt numFmtId="177" formatCode="&quot;R&quot;\ #,##0.000"/>
    <numFmt numFmtId="178" formatCode="&quot;R&quot;#,##0.000_);\(&quot;R&quot;#,##0.000\)"/>
    <numFmt numFmtId="179" formatCode="&quot;R&quot;\ #,##0.00"/>
    <numFmt numFmtId="180" formatCode="&quot;R&quot;\ #,##0.0000"/>
    <numFmt numFmtId="181" formatCode="_ [$R-1C09]\ * #,##0_ ;_ [$R-1C09]\ * \-#,##0_ ;_ [$R-1C09]\ * &quot;-&quot;??_ ;_ @_ "/>
  </numFmts>
  <fonts count="47">
    <font>
      <sz val="10"/>
      <color theme="1"/>
      <name val="Arial"/>
      <family val="2"/>
    </font>
    <font>
      <sz val="11"/>
      <color theme="1"/>
      <name val="Calibri"/>
      <family val="2"/>
      <scheme val="minor"/>
    </font>
    <font>
      <sz val="11"/>
      <color theme="1"/>
      <name val="Calibri"/>
      <family val="2"/>
      <scheme val="minor"/>
    </font>
    <font>
      <sz val="10"/>
      <color theme="1"/>
      <name val="Arial"/>
      <family val="2"/>
    </font>
    <font>
      <sz val="10"/>
      <name val="Arial"/>
      <family val="2"/>
    </font>
    <font>
      <b/>
      <i/>
      <u/>
      <sz val="14"/>
      <name val="Arial"/>
      <family val="2"/>
    </font>
    <font>
      <sz val="10"/>
      <color indexed="56"/>
      <name val="Arial"/>
      <family val="2"/>
    </font>
    <font>
      <b/>
      <i/>
      <u/>
      <sz val="10"/>
      <name val="Arial"/>
      <family val="2"/>
    </font>
    <font>
      <i/>
      <sz val="10"/>
      <name val="Arial"/>
      <family val="2"/>
    </font>
    <font>
      <b/>
      <i/>
      <sz val="10"/>
      <name val="Arial"/>
      <family val="2"/>
    </font>
    <font>
      <b/>
      <i/>
      <sz val="10"/>
      <color indexed="56"/>
      <name val="Arial"/>
      <family val="2"/>
    </font>
    <font>
      <b/>
      <i/>
      <sz val="8"/>
      <color indexed="56"/>
      <name val="Arial"/>
      <family val="2"/>
    </font>
    <font>
      <b/>
      <sz val="10"/>
      <name val="Arial"/>
      <family val="2"/>
    </font>
    <font>
      <b/>
      <sz val="10"/>
      <color indexed="56"/>
      <name val="Arial"/>
      <family val="2"/>
    </font>
    <font>
      <i/>
      <sz val="9"/>
      <name val="Arial"/>
      <family val="2"/>
    </font>
    <font>
      <b/>
      <i/>
      <sz val="10"/>
      <color indexed="10"/>
      <name val="Arial"/>
      <family val="2"/>
    </font>
    <font>
      <u/>
      <sz val="10"/>
      <name val="Arial"/>
      <family val="2"/>
    </font>
    <font>
      <b/>
      <i/>
      <sz val="10"/>
      <color indexed="10"/>
      <name val="Arial"/>
      <family val="2"/>
    </font>
    <font>
      <i/>
      <u/>
      <sz val="10"/>
      <name val="Arial"/>
      <family val="2"/>
    </font>
    <font>
      <i/>
      <sz val="10"/>
      <color indexed="56"/>
      <name val="Arial"/>
      <family val="2"/>
    </font>
    <font>
      <b/>
      <i/>
      <u/>
      <sz val="10"/>
      <color indexed="12"/>
      <name val="Arial"/>
      <family val="2"/>
    </font>
    <font>
      <b/>
      <i/>
      <u/>
      <sz val="10"/>
      <name val="Arial"/>
      <family val="2"/>
    </font>
    <font>
      <b/>
      <i/>
      <sz val="10"/>
      <color rgb="FFFF0000"/>
      <name val="Arial"/>
      <family val="2"/>
    </font>
    <font>
      <i/>
      <sz val="10"/>
      <name val="Courier"/>
      <family val="3"/>
    </font>
    <font>
      <b/>
      <i/>
      <u/>
      <sz val="10"/>
      <name val="Antique Olive"/>
      <family val="2"/>
    </font>
    <font>
      <b/>
      <i/>
      <u/>
      <sz val="14"/>
      <name val="Arial"/>
      <family val="2"/>
    </font>
    <font>
      <i/>
      <sz val="10"/>
      <color theme="1"/>
      <name val="Arial"/>
      <family val="2"/>
    </font>
    <font>
      <i/>
      <sz val="10"/>
      <color rgb="FFFF0000"/>
      <name val="Arial"/>
      <family val="2"/>
    </font>
    <font>
      <b/>
      <i/>
      <sz val="9"/>
      <name val="Arial"/>
      <family val="2"/>
    </font>
    <font>
      <b/>
      <i/>
      <sz val="10"/>
      <color rgb="FFFF0000"/>
      <name val="Courier"/>
      <family val="3"/>
    </font>
    <font>
      <b/>
      <i/>
      <sz val="8"/>
      <name val="Arial"/>
      <family val="2"/>
    </font>
    <font>
      <b/>
      <sz val="12"/>
      <name val="Arial"/>
      <family val="2"/>
    </font>
    <font>
      <b/>
      <u/>
      <sz val="12"/>
      <name val="Arial"/>
      <family val="2"/>
    </font>
    <font>
      <b/>
      <sz val="8"/>
      <name val="Arial"/>
      <family val="2"/>
    </font>
    <font>
      <sz val="8"/>
      <name val="Arial"/>
      <family val="2"/>
    </font>
    <font>
      <b/>
      <u/>
      <sz val="8"/>
      <name val="Arial"/>
      <family val="2"/>
    </font>
    <font>
      <b/>
      <u/>
      <sz val="9"/>
      <name val="Arial"/>
      <family val="2"/>
    </font>
    <font>
      <u/>
      <sz val="8"/>
      <name val="Arial"/>
      <family val="2"/>
    </font>
    <font>
      <sz val="8"/>
      <color rgb="FFFF0000"/>
      <name val="Arial"/>
      <family val="2"/>
    </font>
    <font>
      <u/>
      <sz val="8"/>
      <color rgb="FFFF0000"/>
      <name val="Arial"/>
      <family val="2"/>
    </font>
    <font>
      <b/>
      <sz val="8"/>
      <color rgb="FFFF0000"/>
      <name val="Arial"/>
      <family val="2"/>
    </font>
    <font>
      <sz val="10"/>
      <color rgb="FFFF0000"/>
      <name val="Arial"/>
      <family val="2"/>
    </font>
    <font>
      <sz val="7"/>
      <name val="Arial"/>
      <family val="2"/>
    </font>
    <font>
      <sz val="6"/>
      <name val="Arial"/>
      <family val="2"/>
    </font>
    <font>
      <u/>
      <sz val="10"/>
      <color theme="1"/>
      <name val="Arial"/>
      <family val="2"/>
    </font>
    <font>
      <sz val="12"/>
      <color theme="1"/>
      <name val="Arial"/>
      <family val="2"/>
    </font>
    <font>
      <b/>
      <i/>
      <u/>
      <sz val="12"/>
      <color theme="1"/>
      <name val="Arial"/>
      <family val="2"/>
    </font>
  </fonts>
  <fills count="5">
    <fill>
      <patternFill patternType="none"/>
    </fill>
    <fill>
      <patternFill patternType="gray125"/>
    </fill>
    <fill>
      <patternFill patternType="solid">
        <fgColor indexed="42"/>
        <bgColor indexed="64"/>
      </patternFill>
    </fill>
    <fill>
      <patternFill patternType="solid">
        <fgColor theme="0"/>
        <bgColor indexed="64"/>
      </patternFill>
    </fill>
    <fill>
      <patternFill patternType="solid">
        <fgColor rgb="FFFFFF00"/>
        <bgColor indexed="64"/>
      </patternFill>
    </fill>
  </fills>
  <borders count="39">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style="hair">
        <color indexed="64"/>
      </bottom>
      <diagonal/>
    </border>
    <border>
      <left/>
      <right/>
      <top/>
      <bottom style="hair">
        <color indexed="64"/>
      </bottom>
      <diagonal/>
    </border>
    <border>
      <left/>
      <right style="thin">
        <color indexed="64"/>
      </right>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diagonal/>
    </border>
    <border>
      <left/>
      <right/>
      <top style="hair">
        <color indexed="64"/>
      </top>
      <bottom/>
      <diagonal/>
    </border>
    <border>
      <left/>
      <right style="thin">
        <color indexed="64"/>
      </right>
      <top style="hair">
        <color indexed="64"/>
      </top>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bottom style="hair">
        <color indexed="64"/>
      </bottom>
      <diagonal/>
    </border>
    <border>
      <left/>
      <right/>
      <top style="hair">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style="thin">
        <color indexed="64"/>
      </left>
      <right style="thin">
        <color indexed="64"/>
      </right>
      <top style="hair">
        <color indexed="64"/>
      </top>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medium">
        <color indexed="64"/>
      </left>
      <right style="medium">
        <color indexed="64"/>
      </right>
      <top style="medium">
        <color indexed="64"/>
      </top>
      <bottom style="medium">
        <color rgb="FF000000"/>
      </bottom>
      <diagonal/>
    </border>
    <border>
      <left style="medium">
        <color indexed="64"/>
      </left>
      <right style="medium">
        <color indexed="64"/>
      </right>
      <top/>
      <bottom style="medium">
        <color rgb="FF000000"/>
      </bottom>
      <diagonal/>
    </border>
    <border>
      <left style="medium">
        <color indexed="64"/>
      </left>
      <right style="medium">
        <color indexed="64"/>
      </right>
      <top/>
      <bottom style="medium">
        <color indexed="64"/>
      </bottom>
      <diagonal/>
    </border>
  </borders>
  <cellStyleXfs count="10">
    <xf numFmtId="0" fontId="0" fillId="0" borderId="0"/>
    <xf numFmtId="43" fontId="3" fillId="0" borderId="0" applyFont="0" applyFill="0" applyBorder="0" applyAlignment="0" applyProtection="0"/>
    <xf numFmtId="0" fontId="2" fillId="0" borderId="0"/>
    <xf numFmtId="0" fontId="3" fillId="0" borderId="0"/>
    <xf numFmtId="43" fontId="3" fillId="0" borderId="0" applyFont="0" applyFill="0" applyBorder="0" applyAlignment="0" applyProtection="0"/>
    <xf numFmtId="175" fontId="4" fillId="0" borderId="0"/>
    <xf numFmtId="175" fontId="4" fillId="0" borderId="0"/>
    <xf numFmtId="10" fontId="4" fillId="0" borderId="0"/>
    <xf numFmtId="10" fontId="4" fillId="0" borderId="0"/>
    <xf numFmtId="0" fontId="1" fillId="0" borderId="0"/>
  </cellStyleXfs>
  <cellXfs count="573">
    <xf numFmtId="0" fontId="0" fillId="0" borderId="0" xfId="0"/>
    <xf numFmtId="49" fontId="4" fillId="0" borderId="1" xfId="1" applyNumberFormat="1" applyFont="1" applyBorder="1"/>
    <xf numFmtId="0" fontId="4" fillId="0" borderId="2" xfId="0" applyFont="1" applyBorder="1"/>
    <xf numFmtId="49" fontId="4" fillId="0" borderId="4" xfId="1" applyNumberFormat="1" applyFont="1" applyBorder="1"/>
    <xf numFmtId="0" fontId="7" fillId="0" borderId="0" xfId="0" applyFont="1" applyBorder="1" applyAlignment="1" applyProtection="1">
      <alignment horizontal="left"/>
    </xf>
    <xf numFmtId="0" fontId="4" fillId="0" borderId="0" xfId="0" applyFont="1" applyBorder="1"/>
    <xf numFmtId="0" fontId="6" fillId="0" borderId="0" xfId="0" applyFont="1" applyBorder="1"/>
    <xf numFmtId="43" fontId="4" fillId="0" borderId="5" xfId="1" applyFont="1" applyBorder="1"/>
    <xf numFmtId="49" fontId="4" fillId="0" borderId="6" xfId="1" applyNumberFormat="1" applyFont="1" applyBorder="1"/>
    <xf numFmtId="0" fontId="7" fillId="0" borderId="2" xfId="0" applyFont="1" applyBorder="1" applyAlignment="1" applyProtection="1">
      <alignment horizontal="left"/>
    </xf>
    <xf numFmtId="0" fontId="8" fillId="0" borderId="6" xfId="0" applyFont="1" applyBorder="1"/>
    <xf numFmtId="0" fontId="9" fillId="0" borderId="6" xfId="0" applyFont="1" applyBorder="1" applyAlignment="1">
      <alignment horizontal="center"/>
    </xf>
    <xf numFmtId="0" fontId="10" fillId="2" borderId="6" xfId="0" applyFont="1" applyFill="1" applyBorder="1" applyAlignment="1">
      <alignment horizontal="center"/>
    </xf>
    <xf numFmtId="43" fontId="9" fillId="0" borderId="6" xfId="1" applyFont="1" applyBorder="1" applyAlignment="1">
      <alignment horizontal="center"/>
    </xf>
    <xf numFmtId="49" fontId="9" fillId="0" borderId="7" xfId="1" applyNumberFormat="1" applyFont="1" applyBorder="1"/>
    <xf numFmtId="0" fontId="9" fillId="0" borderId="7" xfId="0" applyFont="1" applyBorder="1" applyAlignment="1">
      <alignment horizontal="center"/>
    </xf>
    <xf numFmtId="0" fontId="9" fillId="0" borderId="7" xfId="0" quotePrefix="1" applyFont="1" applyBorder="1" applyAlignment="1">
      <alignment horizontal="center"/>
    </xf>
    <xf numFmtId="0" fontId="10" fillId="2" borderId="7" xfId="0" applyFont="1" applyFill="1" applyBorder="1" applyAlignment="1">
      <alignment horizontal="center"/>
    </xf>
    <xf numFmtId="43" fontId="9" fillId="0" borderId="7" xfId="1" applyFont="1" applyBorder="1" applyAlignment="1">
      <alignment horizontal="center"/>
    </xf>
    <xf numFmtId="49" fontId="4" fillId="0" borderId="7" xfId="1" applyNumberFormat="1" applyFont="1" applyBorder="1"/>
    <xf numFmtId="0" fontId="8" fillId="0" borderId="7" xfId="0" applyFont="1" applyBorder="1"/>
    <xf numFmtId="0" fontId="9" fillId="0" borderId="8" xfId="0" applyFont="1" applyBorder="1" applyAlignment="1">
      <alignment horizontal="center"/>
    </xf>
    <xf numFmtId="0" fontId="11" fillId="2" borderId="7" xfId="0" applyFont="1" applyFill="1" applyBorder="1" applyAlignment="1">
      <alignment horizontal="center"/>
    </xf>
    <xf numFmtId="43" fontId="9" fillId="0" borderId="8" xfId="1" applyFont="1" applyBorder="1" applyAlignment="1">
      <alignment horizontal="center"/>
    </xf>
    <xf numFmtId="0" fontId="12" fillId="0" borderId="2" xfId="0" quotePrefix="1" applyFont="1" applyBorder="1" applyAlignment="1">
      <alignment horizontal="center"/>
    </xf>
    <xf numFmtId="0" fontId="13" fillId="0" borderId="2" xfId="0" applyFont="1" applyBorder="1" applyAlignment="1">
      <alignment horizontal="center"/>
    </xf>
    <xf numFmtId="43" fontId="12" fillId="0" borderId="3" xfId="1" applyFont="1" applyBorder="1"/>
    <xf numFmtId="0" fontId="12" fillId="0" borderId="0" xfId="0" quotePrefix="1" applyFont="1" applyBorder="1" applyAlignment="1">
      <alignment horizontal="center"/>
    </xf>
    <xf numFmtId="0" fontId="13" fillId="0" borderId="0" xfId="0" applyFont="1" applyBorder="1" applyAlignment="1">
      <alignment horizontal="center"/>
    </xf>
    <xf numFmtId="43" fontId="12" fillId="0" borderId="5" xfId="1" applyFont="1" applyBorder="1"/>
    <xf numFmtId="49" fontId="4" fillId="0" borderId="9" xfId="1" applyNumberFormat="1" applyFont="1" applyBorder="1"/>
    <xf numFmtId="0" fontId="4" fillId="0" borderId="10" xfId="0" applyFont="1" applyBorder="1"/>
    <xf numFmtId="0" fontId="12" fillId="0" borderId="10" xfId="0" quotePrefix="1" applyFont="1" applyBorder="1" applyAlignment="1">
      <alignment horizontal="center"/>
    </xf>
    <xf numFmtId="0" fontId="13" fillId="0" borderId="10" xfId="0" applyFont="1" applyBorder="1" applyAlignment="1">
      <alignment horizontal="center"/>
    </xf>
    <xf numFmtId="43" fontId="12" fillId="0" borderId="11" xfId="1" applyFont="1" applyBorder="1"/>
    <xf numFmtId="49" fontId="4" fillId="0" borderId="8" xfId="1" applyNumberFormat="1" applyFont="1" applyBorder="1"/>
    <xf numFmtId="49" fontId="4" fillId="0" borderId="21" xfId="1" applyNumberFormat="1" applyFont="1" applyBorder="1"/>
    <xf numFmtId="43" fontId="15" fillId="0" borderId="22" xfId="1" applyFont="1" applyBorder="1" applyProtection="1">
      <protection locked="0"/>
    </xf>
    <xf numFmtId="43" fontId="15" fillId="0" borderId="21" xfId="1" applyFont="1" applyBorder="1" applyProtection="1">
      <protection locked="0"/>
    </xf>
    <xf numFmtId="0" fontId="4" fillId="0" borderId="8" xfId="0" applyFont="1" applyBorder="1"/>
    <xf numFmtId="43" fontId="15" fillId="0" borderId="8" xfId="1" applyFont="1" applyBorder="1" applyProtection="1">
      <protection locked="0"/>
    </xf>
    <xf numFmtId="0" fontId="4" fillId="0" borderId="4" xfId="0" applyFont="1" applyBorder="1"/>
    <xf numFmtId="43" fontId="4" fillId="0" borderId="7" xfId="1" quotePrefix="1" applyFont="1" applyBorder="1" applyAlignment="1">
      <alignment horizontal="right"/>
    </xf>
    <xf numFmtId="43" fontId="6" fillId="0" borderId="7" xfId="1" applyFont="1" applyBorder="1" applyAlignment="1">
      <alignment horizontal="right"/>
    </xf>
    <xf numFmtId="43" fontId="15" fillId="0" borderId="7" xfId="1" applyFont="1" applyBorder="1" applyProtection="1">
      <protection locked="0"/>
    </xf>
    <xf numFmtId="0" fontId="4" fillId="0" borderId="7" xfId="0" applyFont="1" applyBorder="1"/>
    <xf numFmtId="43" fontId="12" fillId="0" borderId="7" xfId="1" applyFont="1" applyBorder="1"/>
    <xf numFmtId="0" fontId="4" fillId="0" borderId="8" xfId="0" quotePrefix="1" applyFont="1" applyBorder="1" applyAlignment="1">
      <alignment horizontal="center"/>
    </xf>
    <xf numFmtId="0" fontId="6" fillId="0" borderId="8" xfId="0" applyFont="1" applyBorder="1" applyAlignment="1">
      <alignment horizontal="center"/>
    </xf>
    <xf numFmtId="43" fontId="12" fillId="0" borderId="8" xfId="1" applyFont="1" applyBorder="1"/>
    <xf numFmtId="0" fontId="4" fillId="0" borderId="7" xfId="0" quotePrefix="1" applyFont="1" applyBorder="1" applyAlignment="1">
      <alignment horizontal="center"/>
    </xf>
    <xf numFmtId="0" fontId="6" fillId="0" borderId="7" xfId="0" applyFont="1" applyBorder="1" applyAlignment="1">
      <alignment horizontal="center"/>
    </xf>
    <xf numFmtId="49" fontId="4" fillId="0" borderId="24" xfId="1" applyNumberFormat="1" applyFont="1" applyBorder="1"/>
    <xf numFmtId="0" fontId="4" fillId="0" borderId="26" xfId="0" applyFont="1" applyBorder="1" applyAlignment="1">
      <alignment horizontal="left" indent="1"/>
    </xf>
    <xf numFmtId="0" fontId="4" fillId="0" borderId="24" xfId="0" applyFont="1" applyBorder="1"/>
    <xf numFmtId="43" fontId="6" fillId="0" borderId="24" xfId="1" applyFont="1" applyBorder="1" applyAlignment="1">
      <alignment horizontal="right"/>
    </xf>
    <xf numFmtId="43" fontId="12" fillId="0" borderId="24" xfId="1" applyFont="1" applyBorder="1" applyAlignment="1">
      <alignment horizontal="right"/>
    </xf>
    <xf numFmtId="0" fontId="4" fillId="0" borderId="2" xfId="0" applyFont="1" applyBorder="1" applyAlignment="1">
      <alignment horizontal="left" indent="1"/>
    </xf>
    <xf numFmtId="43" fontId="6" fillId="0" borderId="2" xfId="1" applyFont="1" applyBorder="1" applyAlignment="1">
      <alignment horizontal="right"/>
    </xf>
    <xf numFmtId="43" fontId="12" fillId="0" borderId="2" xfId="1" applyFont="1" applyBorder="1" applyAlignment="1">
      <alignment horizontal="right"/>
    </xf>
    <xf numFmtId="49" fontId="4" fillId="0" borderId="0" xfId="1" applyNumberFormat="1" applyFont="1" applyBorder="1"/>
    <xf numFmtId="0" fontId="4" fillId="0" borderId="0" xfId="0" quotePrefix="1" applyFont="1" applyBorder="1" applyAlignment="1">
      <alignment horizontal="center"/>
    </xf>
    <xf numFmtId="0" fontId="6" fillId="0" borderId="0" xfId="0" applyFont="1" applyBorder="1" applyAlignment="1">
      <alignment horizontal="center"/>
    </xf>
    <xf numFmtId="43" fontId="12" fillId="0" borderId="0" xfId="1" applyFont="1" applyBorder="1"/>
    <xf numFmtId="0" fontId="8" fillId="0" borderId="8" xfId="0" applyFont="1" applyBorder="1"/>
    <xf numFmtId="164" fontId="4" fillId="0" borderId="7" xfId="1" quotePrefix="1" applyNumberFormat="1" applyFont="1" applyBorder="1" applyAlignment="1">
      <alignment horizontal="right"/>
    </xf>
    <xf numFmtId="164" fontId="6" fillId="0" borderId="7" xfId="1" applyNumberFormat="1" applyFont="1" applyBorder="1" applyAlignment="1">
      <alignment horizontal="right"/>
    </xf>
    <xf numFmtId="43" fontId="12" fillId="0" borderId="7" xfId="1" applyFont="1" applyBorder="1" applyAlignment="1">
      <alignment horizontal="right"/>
    </xf>
    <xf numFmtId="164" fontId="4" fillId="0" borderId="8" xfId="1" quotePrefix="1" applyNumberFormat="1" applyFont="1" applyBorder="1" applyAlignment="1">
      <alignment horizontal="right"/>
    </xf>
    <xf numFmtId="164" fontId="6" fillId="0" borderId="8" xfId="1" applyNumberFormat="1" applyFont="1" applyBorder="1" applyAlignment="1">
      <alignment horizontal="right"/>
    </xf>
    <xf numFmtId="43" fontId="12" fillId="0" borderId="8" xfId="1" applyFont="1" applyBorder="1" applyAlignment="1">
      <alignment horizontal="right"/>
    </xf>
    <xf numFmtId="0" fontId="4" fillId="0" borderId="26" xfId="0" applyFont="1" applyBorder="1"/>
    <xf numFmtId="164" fontId="4" fillId="0" borderId="24" xfId="1" quotePrefix="1" applyNumberFormat="1" applyFont="1" applyBorder="1" applyAlignment="1">
      <alignment horizontal="right"/>
    </xf>
    <xf numFmtId="164" fontId="6" fillId="0" borderId="24" xfId="1" applyNumberFormat="1" applyFont="1" applyBorder="1" applyAlignment="1">
      <alignment horizontal="right"/>
    </xf>
    <xf numFmtId="0" fontId="4" fillId="0" borderId="24" xfId="0" quotePrefix="1" applyFont="1" applyBorder="1" applyAlignment="1">
      <alignment horizontal="center"/>
    </xf>
    <xf numFmtId="0" fontId="6" fillId="0" borderId="24" xfId="0" applyFont="1" applyBorder="1" applyAlignment="1">
      <alignment horizontal="center"/>
    </xf>
    <xf numFmtId="43" fontId="12" fillId="0" borderId="24" xfId="1" applyFont="1" applyBorder="1"/>
    <xf numFmtId="49" fontId="4" fillId="0" borderId="10" xfId="1" applyNumberFormat="1" applyFont="1" applyBorder="1"/>
    <xf numFmtId="43" fontId="12" fillId="0" borderId="10" xfId="1" applyFont="1" applyBorder="1"/>
    <xf numFmtId="0" fontId="8" fillId="0" borderId="2" xfId="0" applyFont="1" applyBorder="1"/>
    <xf numFmtId="0" fontId="9" fillId="0" borderId="2" xfId="0" applyFont="1" applyBorder="1" applyAlignment="1">
      <alignment horizontal="center"/>
    </xf>
    <xf numFmtId="0" fontId="10" fillId="0" borderId="2" xfId="0" applyFont="1" applyFill="1" applyBorder="1" applyAlignment="1">
      <alignment horizontal="center"/>
    </xf>
    <xf numFmtId="43" fontId="9" fillId="0" borderId="3" xfId="1" applyFont="1" applyBorder="1" applyAlignment="1">
      <alignment horizontal="center"/>
    </xf>
    <xf numFmtId="0" fontId="16" fillId="0" borderId="10" xfId="0" applyFont="1" applyBorder="1"/>
    <xf numFmtId="0" fontId="4" fillId="0" borderId="10" xfId="0" quotePrefix="1" applyFont="1" applyBorder="1" applyAlignment="1">
      <alignment horizontal="center"/>
    </xf>
    <xf numFmtId="0" fontId="6" fillId="0" borderId="10" xfId="0" applyFont="1" applyBorder="1" applyAlignment="1">
      <alignment horizontal="center"/>
    </xf>
    <xf numFmtId="0" fontId="16" fillId="0" borderId="0" xfId="0" applyFont="1" applyBorder="1"/>
    <xf numFmtId="43" fontId="17" fillId="0" borderId="21" xfId="1" applyFont="1" applyBorder="1" applyProtection="1">
      <protection locked="0"/>
    </xf>
    <xf numFmtId="43" fontId="17" fillId="0" borderId="3" xfId="1" applyFont="1" applyBorder="1" applyProtection="1">
      <protection locked="0"/>
    </xf>
    <xf numFmtId="43" fontId="17" fillId="0" borderId="5" xfId="1" applyFont="1" applyBorder="1" applyProtection="1">
      <protection locked="0"/>
    </xf>
    <xf numFmtId="43" fontId="17" fillId="0" borderId="11" xfId="1" applyFont="1" applyBorder="1" applyProtection="1">
      <protection locked="0"/>
    </xf>
    <xf numFmtId="43" fontId="9" fillId="0" borderId="21" xfId="1" applyFont="1" applyBorder="1" applyProtection="1">
      <protection locked="0"/>
    </xf>
    <xf numFmtId="0" fontId="8" fillId="0" borderId="22" xfId="0" applyFont="1" applyBorder="1"/>
    <xf numFmtId="0" fontId="8" fillId="0" borderId="23" xfId="0" applyFont="1" applyBorder="1"/>
    <xf numFmtId="43" fontId="8" fillId="0" borderId="22" xfId="1" quotePrefix="1" applyFont="1" applyBorder="1" applyAlignment="1">
      <alignment horizontal="right"/>
    </xf>
    <xf numFmtId="39" fontId="19" fillId="0" borderId="22" xfId="0" applyNumberFormat="1" applyFont="1" applyBorder="1" applyProtection="1">
      <protection locked="0"/>
    </xf>
    <xf numFmtId="39" fontId="10" fillId="0" borderId="22" xfId="0" applyNumberFormat="1" applyFont="1" applyBorder="1" applyProtection="1">
      <protection locked="0"/>
    </xf>
    <xf numFmtId="0" fontId="8" fillId="0" borderId="21" xfId="0" applyFont="1" applyBorder="1"/>
    <xf numFmtId="0" fontId="8" fillId="0" borderId="15" xfId="0" applyFont="1" applyBorder="1"/>
    <xf numFmtId="43" fontId="8" fillId="0" borderId="21" xfId="1" quotePrefix="1" applyFont="1" applyBorder="1" applyAlignment="1">
      <alignment horizontal="right"/>
    </xf>
    <xf numFmtId="39" fontId="19" fillId="0" borderId="21" xfId="0" applyNumberFormat="1" applyFont="1" applyBorder="1" applyProtection="1">
      <protection locked="0"/>
    </xf>
    <xf numFmtId="39" fontId="10" fillId="0" borderId="21" xfId="0" applyNumberFormat="1" applyFont="1" applyBorder="1" applyProtection="1">
      <protection locked="0"/>
    </xf>
    <xf numFmtId="0" fontId="8" fillId="0" borderId="9" xfId="0" applyFont="1" applyBorder="1"/>
    <xf numFmtId="43" fontId="8" fillId="0" borderId="8" xfId="1" quotePrefix="1" applyFont="1" applyBorder="1" applyAlignment="1">
      <alignment horizontal="right"/>
    </xf>
    <xf numFmtId="39" fontId="19" fillId="0" borderId="24" xfId="0" applyNumberFormat="1" applyFont="1" applyBorder="1" applyProtection="1">
      <protection locked="0"/>
    </xf>
    <xf numFmtId="39" fontId="10" fillId="0" borderId="24" xfId="0" applyNumberFormat="1" applyFont="1" applyBorder="1" applyProtection="1">
      <protection locked="0"/>
    </xf>
    <xf numFmtId="0" fontId="20" fillId="0" borderId="0" xfId="0" applyFont="1" applyBorder="1" applyAlignment="1" applyProtection="1">
      <alignment horizontal="left"/>
    </xf>
    <xf numFmtId="49" fontId="9" fillId="0" borderId="4" xfId="1" applyNumberFormat="1" applyFont="1" applyBorder="1"/>
    <xf numFmtId="49" fontId="8" fillId="0" borderId="9" xfId="1" applyNumberFormat="1" applyFont="1" applyBorder="1"/>
    <xf numFmtId="49" fontId="8" fillId="0" borderId="7" xfId="1" applyNumberFormat="1" applyFont="1" applyBorder="1"/>
    <xf numFmtId="49" fontId="8" fillId="0" borderId="8" xfId="1" applyNumberFormat="1" applyFont="1" applyBorder="1"/>
    <xf numFmtId="0" fontId="21" fillId="0" borderId="0" xfId="0" applyFont="1" applyBorder="1"/>
    <xf numFmtId="0" fontId="8" fillId="0" borderId="0" xfId="0" applyFont="1" applyBorder="1"/>
    <xf numFmtId="0" fontId="9" fillId="0" borderId="0" xfId="0" quotePrefix="1" applyFont="1" applyBorder="1" applyAlignment="1">
      <alignment horizontal="center"/>
    </xf>
    <xf numFmtId="0" fontId="10" fillId="0" borderId="0" xfId="0" applyFont="1" applyBorder="1" applyAlignment="1">
      <alignment horizontal="center"/>
    </xf>
    <xf numFmtId="43" fontId="9" fillId="0" borderId="5" xfId="1" applyFont="1" applyBorder="1"/>
    <xf numFmtId="0" fontId="10" fillId="0" borderId="7" xfId="0" applyFont="1" applyBorder="1" applyAlignment="1">
      <alignment horizontal="center"/>
    </xf>
    <xf numFmtId="43" fontId="9" fillId="0" borderId="7" xfId="1" applyFont="1" applyBorder="1"/>
    <xf numFmtId="0" fontId="8" fillId="0" borderId="13" xfId="0" applyFont="1" applyBorder="1"/>
    <xf numFmtId="0" fontId="8" fillId="0" borderId="25" xfId="0" applyFont="1" applyBorder="1"/>
    <xf numFmtId="43" fontId="8" fillId="0" borderId="25" xfId="1" quotePrefix="1" applyFont="1" applyBorder="1" applyAlignment="1">
      <alignment horizontal="right"/>
    </xf>
    <xf numFmtId="43" fontId="19" fillId="0" borderId="25" xfId="1" applyFont="1" applyBorder="1" applyAlignment="1">
      <alignment horizontal="right"/>
    </xf>
    <xf numFmtId="39" fontId="10" fillId="0" borderId="25" xfId="0" applyNumberFormat="1" applyFont="1" applyBorder="1" applyProtection="1">
      <protection locked="0"/>
    </xf>
    <xf numFmtId="43" fontId="22" fillId="0" borderId="25" xfId="1" applyFont="1" applyFill="1" applyBorder="1" applyAlignment="1">
      <alignment horizontal="right"/>
    </xf>
    <xf numFmtId="0" fontId="8" fillId="0" borderId="16" xfId="0" applyFont="1" applyBorder="1"/>
    <xf numFmtId="43" fontId="19" fillId="0" borderId="21" xfId="1" applyFont="1" applyBorder="1" applyAlignment="1">
      <alignment horizontal="right"/>
    </xf>
    <xf numFmtId="43" fontId="22" fillId="0" borderId="21" xfId="1" applyFont="1" applyFill="1" applyBorder="1" applyAlignment="1">
      <alignment horizontal="right"/>
    </xf>
    <xf numFmtId="0" fontId="8" fillId="0" borderId="7" xfId="0" quotePrefix="1" applyFont="1" applyBorder="1" applyAlignment="1">
      <alignment horizontal="center"/>
    </xf>
    <xf numFmtId="0" fontId="19" fillId="0" borderId="7" xfId="0" applyFont="1" applyBorder="1" applyAlignment="1">
      <alignment horizontal="center"/>
    </xf>
    <xf numFmtId="43" fontId="22" fillId="0" borderId="25" xfId="1" applyFont="1" applyBorder="1" applyAlignment="1">
      <alignment horizontal="right"/>
    </xf>
    <xf numFmtId="0" fontId="8" fillId="0" borderId="10" xfId="0" applyFont="1" applyBorder="1"/>
    <xf numFmtId="0" fontId="8" fillId="0" borderId="8" xfId="0" quotePrefix="1" applyFont="1" applyBorder="1" applyAlignment="1">
      <alignment horizontal="center"/>
    </xf>
    <xf numFmtId="0" fontId="19" fillId="0" borderId="8" xfId="0" applyFont="1" applyBorder="1" applyAlignment="1">
      <alignment horizontal="center"/>
    </xf>
    <xf numFmtId="43" fontId="9" fillId="0" borderId="8" xfId="1" applyFont="1" applyBorder="1"/>
    <xf numFmtId="0" fontId="19" fillId="0" borderId="6" xfId="0" applyFont="1" applyBorder="1" applyAlignment="1">
      <alignment horizontal="center"/>
    </xf>
    <xf numFmtId="43" fontId="9" fillId="0" borderId="25" xfId="1" applyFont="1" applyBorder="1" applyAlignment="1">
      <alignment horizontal="right"/>
    </xf>
    <xf numFmtId="43" fontId="9" fillId="0" borderId="21" xfId="1" applyFont="1" applyBorder="1" applyAlignment="1">
      <alignment horizontal="right"/>
    </xf>
    <xf numFmtId="0" fontId="8" fillId="0" borderId="13" xfId="0" applyFont="1" applyBorder="1" applyAlignment="1">
      <alignment horizontal="left" indent="1"/>
    </xf>
    <xf numFmtId="49" fontId="8" fillId="0" borderId="4" xfId="1" applyNumberFormat="1" applyFont="1" applyBorder="1"/>
    <xf numFmtId="0" fontId="9" fillId="0" borderId="0" xfId="0" applyFont="1" applyBorder="1"/>
    <xf numFmtId="164" fontId="8" fillId="0" borderId="25" xfId="1" applyNumberFormat="1" applyFont="1" applyBorder="1" applyAlignment="1">
      <alignment horizontal="right"/>
    </xf>
    <xf numFmtId="164" fontId="19" fillId="0" borderId="25" xfId="1" applyNumberFormat="1" applyFont="1" applyBorder="1" applyAlignment="1">
      <alignment horizontal="right"/>
    </xf>
    <xf numFmtId="164" fontId="8" fillId="0" borderId="25" xfId="1" quotePrefix="1" applyNumberFormat="1" applyFont="1" applyBorder="1" applyAlignment="1">
      <alignment horizontal="right"/>
    </xf>
    <xf numFmtId="43" fontId="10" fillId="0" borderId="7" xfId="1" applyFont="1" applyBorder="1"/>
    <xf numFmtId="43" fontId="10" fillId="0" borderId="25" xfId="1" applyFont="1" applyBorder="1"/>
    <xf numFmtId="43" fontId="10" fillId="0" borderId="21" xfId="1" applyFont="1" applyBorder="1"/>
    <xf numFmtId="43" fontId="22" fillId="0" borderId="25" xfId="1" applyFont="1" applyBorder="1"/>
    <xf numFmtId="43" fontId="22" fillId="0" borderId="21" xfId="1" applyFont="1" applyBorder="1"/>
    <xf numFmtId="164" fontId="8" fillId="0" borderId="7" xfId="1" quotePrefix="1" applyNumberFormat="1" applyFont="1" applyBorder="1" applyAlignment="1">
      <alignment horizontal="right"/>
    </xf>
    <xf numFmtId="164" fontId="19" fillId="0" borderId="7" xfId="1" applyNumberFormat="1" applyFont="1" applyBorder="1" applyAlignment="1">
      <alignment horizontal="right"/>
    </xf>
    <xf numFmtId="43" fontId="9" fillId="0" borderId="7" xfId="1" applyFont="1" applyBorder="1" applyAlignment="1">
      <alignment horizontal="right"/>
    </xf>
    <xf numFmtId="0" fontId="8" fillId="0" borderId="12" xfId="0" applyFont="1" applyBorder="1" applyAlignment="1">
      <alignment horizontal="left" wrapText="1"/>
    </xf>
    <xf numFmtId="0" fontId="8" fillId="0" borderId="25" xfId="0" applyFont="1" applyBorder="1" applyAlignment="1">
      <alignment wrapText="1"/>
    </xf>
    <xf numFmtId="0" fontId="8" fillId="0" borderId="15" xfId="0" applyFont="1" applyBorder="1" applyAlignment="1">
      <alignment horizontal="left" wrapText="1"/>
    </xf>
    <xf numFmtId="0" fontId="8" fillId="0" borderId="21" xfId="0" applyFont="1" applyBorder="1" applyAlignment="1">
      <alignment wrapText="1"/>
    </xf>
    <xf numFmtId="0" fontId="21" fillId="0" borderId="13" xfId="0" applyFont="1" applyBorder="1" applyAlignment="1">
      <alignment horizontal="left" indent="1"/>
    </xf>
    <xf numFmtId="49" fontId="8" fillId="0" borderId="24" xfId="1" applyNumberFormat="1" applyFont="1" applyBorder="1"/>
    <xf numFmtId="0" fontId="8" fillId="0" borderId="26" xfId="0" applyFont="1" applyBorder="1"/>
    <xf numFmtId="0" fontId="8" fillId="0" borderId="24" xfId="0" applyFont="1" applyBorder="1"/>
    <xf numFmtId="0" fontId="8" fillId="0" borderId="24" xfId="0" quotePrefix="1" applyFont="1" applyBorder="1" applyAlignment="1">
      <alignment horizontal="center"/>
    </xf>
    <xf numFmtId="0" fontId="19" fillId="0" borderId="24" xfId="0" applyFont="1" applyBorder="1" applyAlignment="1">
      <alignment horizontal="center"/>
    </xf>
    <xf numFmtId="43" fontId="9" fillId="0" borderId="24" xfId="1" applyFont="1" applyBorder="1"/>
    <xf numFmtId="0" fontId="21" fillId="0" borderId="0" xfId="0" applyFont="1" applyBorder="1" applyAlignment="1" applyProtection="1">
      <alignment horizontal="left"/>
    </xf>
    <xf numFmtId="49" fontId="8" fillId="0" borderId="1" xfId="1" applyNumberFormat="1" applyFont="1" applyBorder="1"/>
    <xf numFmtId="0" fontId="20" fillId="0" borderId="10" xfId="0" applyFont="1" applyBorder="1" applyAlignment="1" applyProtection="1">
      <alignment horizontal="left"/>
    </xf>
    <xf numFmtId="0" fontId="9" fillId="0" borderId="10" xfId="0" quotePrefix="1" applyFont="1" applyBorder="1" applyAlignment="1">
      <alignment horizontal="center"/>
    </xf>
    <xf numFmtId="0" fontId="10" fillId="0" borderId="10" xfId="0" applyFont="1" applyBorder="1" applyAlignment="1">
      <alignment horizontal="center"/>
    </xf>
    <xf numFmtId="43" fontId="9" fillId="0" borderId="11" xfId="1" applyFont="1" applyBorder="1"/>
    <xf numFmtId="43" fontId="9" fillId="0" borderId="25" xfId="1" applyFont="1" applyBorder="1"/>
    <xf numFmtId="0" fontId="9" fillId="0" borderId="21" xfId="0" applyFont="1" applyBorder="1"/>
    <xf numFmtId="49" fontId="8" fillId="0" borderId="21" xfId="1" applyNumberFormat="1" applyFont="1" applyBorder="1"/>
    <xf numFmtId="0" fontId="8" fillId="0" borderId="16" xfId="0" applyFont="1" applyBorder="1" applyAlignment="1" applyProtection="1">
      <alignment horizontal="left"/>
    </xf>
    <xf numFmtId="0" fontId="8" fillId="0" borderId="10" xfId="0" applyFont="1" applyBorder="1" applyAlignment="1" applyProtection="1">
      <alignment horizontal="left"/>
    </xf>
    <xf numFmtId="165" fontId="9" fillId="0" borderId="8" xfId="0" applyNumberFormat="1" applyFont="1" applyBorder="1" applyProtection="1"/>
    <xf numFmtId="166" fontId="10" fillId="0" borderId="8" xfId="0" applyNumberFormat="1" applyFont="1" applyBorder="1" applyProtection="1">
      <protection locked="0"/>
    </xf>
    <xf numFmtId="43" fontId="17" fillId="0" borderId="8" xfId="1" applyFont="1" applyBorder="1" applyProtection="1">
      <protection locked="0"/>
    </xf>
    <xf numFmtId="0" fontId="8" fillId="0" borderId="2" xfId="0" applyFont="1" applyBorder="1" applyAlignment="1" applyProtection="1">
      <alignment horizontal="left"/>
    </xf>
    <xf numFmtId="165" fontId="9" fillId="0" borderId="2" xfId="0" applyNumberFormat="1" applyFont="1" applyBorder="1" applyProtection="1"/>
    <xf numFmtId="166" fontId="10" fillId="0" borderId="2" xfId="0" applyNumberFormat="1" applyFont="1" applyBorder="1" applyProtection="1">
      <protection locked="0"/>
    </xf>
    <xf numFmtId="0" fontId="21" fillId="0" borderId="13" xfId="0" applyFont="1" applyBorder="1" applyAlignment="1" applyProtection="1">
      <alignment horizontal="left"/>
    </xf>
    <xf numFmtId="165" fontId="9" fillId="0" borderId="13" xfId="0" applyNumberFormat="1" applyFont="1" applyBorder="1" applyProtection="1"/>
    <xf numFmtId="166" fontId="10" fillId="0" borderId="13" xfId="0" applyNumberFormat="1" applyFont="1" applyBorder="1" applyProtection="1">
      <protection locked="0"/>
    </xf>
    <xf numFmtId="43" fontId="17" fillId="0" borderId="14" xfId="1" applyFont="1" applyBorder="1" applyProtection="1">
      <protection locked="0"/>
    </xf>
    <xf numFmtId="165" fontId="9" fillId="0" borderId="16" xfId="0" applyNumberFormat="1" applyFont="1" applyBorder="1" applyProtection="1"/>
    <xf numFmtId="166" fontId="10" fillId="0" borderId="16" xfId="0" applyNumberFormat="1" applyFont="1" applyBorder="1" applyProtection="1">
      <protection locked="0"/>
    </xf>
    <xf numFmtId="43" fontId="17" fillId="0" borderId="17" xfId="1" applyFont="1" applyBorder="1" applyProtection="1">
      <protection locked="0"/>
    </xf>
    <xf numFmtId="0" fontId="21" fillId="0" borderId="16" xfId="0" applyFont="1" applyBorder="1" applyAlignment="1" applyProtection="1">
      <alignment horizontal="left"/>
    </xf>
    <xf numFmtId="49" fontId="8" fillId="0" borderId="15" xfId="1" applyNumberFormat="1" applyFont="1" applyBorder="1"/>
    <xf numFmtId="0" fontId="19" fillId="0" borderId="26" xfId="0" applyFont="1" applyBorder="1"/>
    <xf numFmtId="43" fontId="8" fillId="0" borderId="31" xfId="1" applyFont="1" applyBorder="1"/>
    <xf numFmtId="0" fontId="23" fillId="0" borderId="10" xfId="0" applyFont="1" applyBorder="1"/>
    <xf numFmtId="0" fontId="19" fillId="0" borderId="10" xfId="0" applyFont="1" applyBorder="1"/>
    <xf numFmtId="43" fontId="23" fillId="0" borderId="11" xfId="1" applyFont="1" applyBorder="1"/>
    <xf numFmtId="49" fontId="8" fillId="0" borderId="0" xfId="1" applyNumberFormat="1" applyFont="1" applyBorder="1"/>
    <xf numFmtId="0" fontId="23" fillId="0" borderId="0" xfId="0" applyFont="1" applyBorder="1"/>
    <xf numFmtId="0" fontId="19" fillId="0" borderId="0" xfId="0" applyFont="1" applyBorder="1"/>
    <xf numFmtId="43" fontId="23" fillId="0" borderId="0" xfId="1" applyFont="1" applyBorder="1"/>
    <xf numFmtId="0" fontId="8" fillId="0" borderId="1" xfId="0" applyFont="1" applyBorder="1"/>
    <xf numFmtId="0" fontId="20" fillId="0" borderId="9" xfId="0" applyFont="1" applyBorder="1" applyAlignment="1" applyProtection="1">
      <alignment horizontal="left"/>
    </xf>
    <xf numFmtId="0" fontId="20" fillId="0" borderId="2" xfId="0" applyFont="1" applyBorder="1" applyAlignment="1" applyProtection="1">
      <alignment horizontal="left"/>
    </xf>
    <xf numFmtId="165" fontId="9" fillId="0" borderId="0" xfId="0" applyNumberFormat="1" applyFont="1" applyBorder="1" applyProtection="1"/>
    <xf numFmtId="166" fontId="10" fillId="0" borderId="0" xfId="0" applyNumberFormat="1" applyFont="1" applyBorder="1" applyProtection="1">
      <protection locked="0"/>
    </xf>
    <xf numFmtId="165" fontId="9" fillId="0" borderId="10" xfId="0" applyNumberFormat="1" applyFont="1" applyBorder="1" applyProtection="1"/>
    <xf numFmtId="166" fontId="10" fillId="0" borderId="10" xfId="0" applyNumberFormat="1" applyFont="1" applyBorder="1" applyProtection="1">
      <protection locked="0"/>
    </xf>
    <xf numFmtId="0" fontId="20" fillId="0" borderId="4" xfId="0" applyFont="1" applyBorder="1" applyAlignment="1" applyProtection="1">
      <alignment horizontal="left"/>
    </xf>
    <xf numFmtId="165" fontId="9" fillId="0" borderId="7" xfId="0" applyNumberFormat="1" applyFont="1" applyBorder="1" applyProtection="1"/>
    <xf numFmtId="166" fontId="10" fillId="0" borderId="7" xfId="0" applyNumberFormat="1" applyFont="1" applyBorder="1" applyProtection="1">
      <protection locked="0"/>
    </xf>
    <xf numFmtId="43" fontId="17" fillId="0" borderId="7" xfId="1" applyFont="1" applyBorder="1" applyProtection="1">
      <protection locked="0"/>
    </xf>
    <xf numFmtId="0" fontId="21" fillId="0" borderId="12" xfId="0" applyFont="1" applyBorder="1" applyAlignment="1" applyProtection="1">
      <alignment horizontal="left"/>
    </xf>
    <xf numFmtId="165" fontId="9" fillId="0" borderId="25" xfId="0" applyNumberFormat="1" applyFont="1" applyBorder="1" applyProtection="1"/>
    <xf numFmtId="166" fontId="10" fillId="0" borderId="25" xfId="0" applyNumberFormat="1" applyFont="1" applyBorder="1" applyProtection="1">
      <protection locked="0"/>
    </xf>
    <xf numFmtId="43" fontId="9" fillId="0" borderId="25" xfId="1" applyFont="1" applyBorder="1" applyProtection="1">
      <protection locked="0"/>
    </xf>
    <xf numFmtId="0" fontId="8" fillId="0" borderId="15" xfId="0" applyFont="1" applyBorder="1" applyAlignment="1" applyProtection="1">
      <alignment horizontal="left"/>
    </xf>
    <xf numFmtId="169" fontId="10" fillId="0" borderId="21" xfId="0" applyNumberFormat="1" applyFont="1" applyBorder="1" applyProtection="1">
      <protection locked="0"/>
    </xf>
    <xf numFmtId="169" fontId="10" fillId="0" borderId="16" xfId="0" applyNumberFormat="1" applyFont="1" applyBorder="1" applyProtection="1">
      <protection locked="0"/>
    </xf>
    <xf numFmtId="43" fontId="23" fillId="0" borderId="21" xfId="1" applyFont="1" applyBorder="1"/>
    <xf numFmtId="0" fontId="23" fillId="0" borderId="21" xfId="0" applyFont="1" applyBorder="1"/>
    <xf numFmtId="0" fontId="8" fillId="0" borderId="32" xfId="0" applyFont="1" applyBorder="1"/>
    <xf numFmtId="0" fontId="23" fillId="0" borderId="24" xfId="0" applyFont="1" applyBorder="1"/>
    <xf numFmtId="0" fontId="19" fillId="0" borderId="24" xfId="0" applyFont="1" applyBorder="1"/>
    <xf numFmtId="43" fontId="23" fillId="0" borderId="24" xfId="1" applyFont="1" applyBorder="1"/>
    <xf numFmtId="0" fontId="23" fillId="0" borderId="2" xfId="0" applyFont="1" applyBorder="1"/>
    <xf numFmtId="0" fontId="19" fillId="0" borderId="2" xfId="0" applyFont="1" applyBorder="1"/>
    <xf numFmtId="43" fontId="8" fillId="0" borderId="5" xfId="1" applyFont="1" applyBorder="1"/>
    <xf numFmtId="0" fontId="21" fillId="0" borderId="10" xfId="0" applyFont="1" applyBorder="1" applyAlignment="1" applyProtection="1">
      <alignment horizontal="left"/>
    </xf>
    <xf numFmtId="43" fontId="8" fillId="0" borderId="11" xfId="1" applyFont="1" applyBorder="1"/>
    <xf numFmtId="167" fontId="10" fillId="0" borderId="21" xfId="0" applyNumberFormat="1" applyFont="1" applyBorder="1" applyProtection="1">
      <protection locked="0"/>
    </xf>
    <xf numFmtId="43" fontId="9" fillId="0" borderId="21" xfId="1" applyFont="1" applyBorder="1"/>
    <xf numFmtId="0" fontId="19" fillId="0" borderId="21" xfId="0" applyFont="1" applyBorder="1"/>
    <xf numFmtId="39" fontId="9" fillId="0" borderId="21" xfId="0" applyNumberFormat="1" applyFont="1" applyBorder="1" applyProtection="1"/>
    <xf numFmtId="49" fontId="8" fillId="0" borderId="21" xfId="1" applyNumberFormat="1" applyFont="1" applyBorder="1" applyAlignment="1">
      <alignment vertical="top"/>
    </xf>
    <xf numFmtId="0" fontId="8" fillId="0" borderId="16" xfId="0" applyFont="1" applyBorder="1" applyAlignment="1" applyProtection="1">
      <alignment horizontal="left" wrapText="1"/>
    </xf>
    <xf numFmtId="0" fontId="21" fillId="0" borderId="19" xfId="0" applyFont="1" applyBorder="1" applyAlignment="1">
      <alignment horizontal="left"/>
    </xf>
    <xf numFmtId="165" fontId="9" fillId="0" borderId="0" xfId="0" applyNumberFormat="1" applyFont="1" applyBorder="1" applyAlignment="1" applyProtection="1">
      <alignment horizontal="fill"/>
    </xf>
    <xf numFmtId="0" fontId="8" fillId="0" borderId="34" xfId="0" applyFont="1" applyBorder="1" applyAlignment="1" applyProtection="1">
      <alignment horizontal="left"/>
    </xf>
    <xf numFmtId="43" fontId="10" fillId="0" borderId="22" xfId="1" applyFont="1" applyBorder="1"/>
    <xf numFmtId="43" fontId="9" fillId="0" borderId="22" xfId="1" applyFont="1" applyBorder="1"/>
    <xf numFmtId="43" fontId="10" fillId="0" borderId="24" xfId="1" applyFont="1" applyBorder="1"/>
    <xf numFmtId="43" fontId="10" fillId="0" borderId="21" xfId="1" applyFont="1" applyBorder="1" applyProtection="1">
      <protection locked="0"/>
    </xf>
    <xf numFmtId="0" fontId="8" fillId="0" borderId="16" xfId="0" applyFont="1" applyBorder="1" applyAlignment="1" applyProtection="1">
      <alignment horizontal="left" wrapText="1" indent="1"/>
    </xf>
    <xf numFmtId="0" fontId="8" fillId="0" borderId="16" xfId="0" applyFont="1" applyFill="1" applyBorder="1" applyAlignment="1" applyProtection="1">
      <alignment horizontal="left"/>
    </xf>
    <xf numFmtId="168" fontId="10" fillId="0" borderId="21" xfId="1" applyNumberFormat="1" applyFont="1" applyBorder="1"/>
    <xf numFmtId="164" fontId="10" fillId="0" borderId="21" xfId="1" applyNumberFormat="1" applyFont="1" applyBorder="1"/>
    <xf numFmtId="0" fontId="8" fillId="0" borderId="16" xfId="0" applyFont="1" applyFill="1" applyBorder="1" applyAlignment="1" applyProtection="1">
      <alignment horizontal="left" wrapText="1"/>
    </xf>
    <xf numFmtId="0" fontId="8" fillId="0" borderId="16" xfId="0" applyFont="1" applyFill="1" applyBorder="1" applyAlignment="1" applyProtection="1">
      <alignment horizontal="left" indent="1"/>
    </xf>
    <xf numFmtId="0" fontId="19" fillId="0" borderId="8" xfId="0" applyFont="1" applyBorder="1"/>
    <xf numFmtId="43" fontId="8" fillId="0" borderId="8" xfId="1" applyFont="1" applyBorder="1"/>
    <xf numFmtId="43" fontId="8" fillId="0" borderId="3" xfId="1" applyFont="1" applyBorder="1"/>
    <xf numFmtId="0" fontId="19" fillId="0" borderId="6" xfId="0" applyFont="1" applyBorder="1"/>
    <xf numFmtId="43" fontId="8" fillId="0" borderId="6" xfId="1" applyFont="1" applyBorder="1"/>
    <xf numFmtId="49" fontId="8" fillId="0" borderId="12" xfId="1" applyNumberFormat="1" applyFont="1" applyBorder="1"/>
    <xf numFmtId="0" fontId="19" fillId="0" borderId="25" xfId="0" applyFont="1" applyBorder="1"/>
    <xf numFmtId="43" fontId="8" fillId="0" borderId="25" xfId="1" applyFont="1" applyBorder="1"/>
    <xf numFmtId="49" fontId="8" fillId="0" borderId="32" xfId="1" applyNumberFormat="1" applyFont="1" applyBorder="1"/>
    <xf numFmtId="0" fontId="8" fillId="0" borderId="15" xfId="0" applyFont="1" applyBorder="1" applyAlignment="1">
      <alignment horizontal="left" indent="1"/>
    </xf>
    <xf numFmtId="0" fontId="8" fillId="0" borderId="21" xfId="0" applyFont="1" applyBorder="1" applyAlignment="1">
      <alignment horizontal="right"/>
    </xf>
    <xf numFmtId="0" fontId="21" fillId="0" borderId="22" xfId="0" applyFont="1" applyBorder="1" applyAlignment="1" applyProtection="1">
      <alignment horizontal="left"/>
    </xf>
    <xf numFmtId="0" fontId="19" fillId="0" borderId="22" xfId="0" applyFont="1" applyBorder="1"/>
    <xf numFmtId="43" fontId="8" fillId="0" borderId="22" xfId="1" applyFont="1" applyBorder="1"/>
    <xf numFmtId="39" fontId="9" fillId="0" borderId="21" xfId="0" applyNumberFormat="1" applyFont="1" applyBorder="1"/>
    <xf numFmtId="0" fontId="21" fillId="0" borderId="21" xfId="0" applyFont="1" applyBorder="1" applyAlignment="1">
      <alignment wrapText="1"/>
    </xf>
    <xf numFmtId="39" fontId="9" fillId="0" borderId="21" xfId="0" applyNumberFormat="1" applyFont="1" applyBorder="1" applyProtection="1">
      <protection locked="0"/>
    </xf>
    <xf numFmtId="0" fontId="8" fillId="0" borderId="21" xfId="0" applyFont="1" applyBorder="1" applyAlignment="1" applyProtection="1">
      <alignment horizontal="left"/>
    </xf>
    <xf numFmtId="43" fontId="19" fillId="0" borderId="8" xfId="1" applyFont="1" applyBorder="1"/>
    <xf numFmtId="43" fontId="19" fillId="0" borderId="2" xfId="1" applyFont="1" applyBorder="1"/>
    <xf numFmtId="0" fontId="24" fillId="0" borderId="0" xfId="0" applyFont="1" applyBorder="1" applyAlignment="1" applyProtection="1">
      <alignment horizontal="left"/>
    </xf>
    <xf numFmtId="43" fontId="19" fillId="0" borderId="0" xfId="1" applyFont="1" applyBorder="1"/>
    <xf numFmtId="0" fontId="24" fillId="0" borderId="10" xfId="0" applyFont="1" applyBorder="1" applyAlignment="1" applyProtection="1">
      <alignment horizontal="left"/>
    </xf>
    <xf numFmtId="43" fontId="19" fillId="0" borderId="10" xfId="1" applyFont="1" applyBorder="1"/>
    <xf numFmtId="39" fontId="9" fillId="0" borderId="22" xfId="0" applyNumberFormat="1" applyFont="1" applyBorder="1" applyProtection="1"/>
    <xf numFmtId="43" fontId="9" fillId="0" borderId="22" xfId="1" applyFont="1" applyBorder="1" applyProtection="1">
      <protection locked="0"/>
    </xf>
    <xf numFmtId="43" fontId="8" fillId="0" borderId="24" xfId="1" applyFont="1" applyBorder="1"/>
    <xf numFmtId="0" fontId="8" fillId="0" borderId="22" xfId="0" applyFont="1" applyBorder="1" applyAlignment="1" applyProtection="1">
      <alignment horizontal="left"/>
    </xf>
    <xf numFmtId="39" fontId="9" fillId="0" borderId="22" xfId="0" applyNumberFormat="1" applyFont="1" applyBorder="1" applyProtection="1">
      <protection locked="0"/>
    </xf>
    <xf numFmtId="0" fontId="8" fillId="0" borderId="33" xfId="0" applyFont="1" applyBorder="1"/>
    <xf numFmtId="43" fontId="9" fillId="0" borderId="21" xfId="1" applyFont="1" applyBorder="1" applyProtection="1"/>
    <xf numFmtId="0" fontId="8" fillId="0" borderId="16" xfId="0" applyFont="1" applyBorder="1" applyAlignment="1" applyProtection="1">
      <alignment horizontal="left" indent="1"/>
    </xf>
    <xf numFmtId="169" fontId="10" fillId="0" borderId="21" xfId="0" applyNumberFormat="1" applyFont="1" applyBorder="1" applyProtection="1"/>
    <xf numFmtId="169" fontId="9" fillId="0" borderId="21" xfId="0" applyNumberFormat="1" applyFont="1" applyBorder="1" applyProtection="1"/>
    <xf numFmtId="0" fontId="8" fillId="0" borderId="16" xfId="0" applyFont="1" applyBorder="1" applyAlignment="1" applyProtection="1">
      <alignment horizontal="left" vertical="top" wrapText="1"/>
    </xf>
    <xf numFmtId="43" fontId="10" fillId="0" borderId="8" xfId="1" applyFont="1" applyBorder="1"/>
    <xf numFmtId="43" fontId="8" fillId="0" borderId="0" xfId="1" applyFont="1" applyBorder="1"/>
    <xf numFmtId="0" fontId="25" fillId="0" borderId="0" xfId="0" applyFont="1" applyBorder="1" applyAlignment="1" applyProtection="1">
      <alignment horizontal="left"/>
    </xf>
    <xf numFmtId="0" fontId="8" fillId="0" borderId="10" xfId="0" applyFont="1" applyBorder="1" applyAlignment="1" applyProtection="1">
      <alignment horizontal="fill"/>
    </xf>
    <xf numFmtId="0" fontId="8" fillId="0" borderId="35" xfId="0" applyFont="1" applyBorder="1"/>
    <xf numFmtId="43" fontId="19" fillId="0" borderId="22" xfId="1" applyFont="1" applyBorder="1"/>
    <xf numFmtId="0" fontId="8" fillId="0" borderId="21" xfId="0" applyFont="1" applyBorder="1" applyAlignment="1" applyProtection="1">
      <alignment horizontal="left" indent="1"/>
    </xf>
    <xf numFmtId="0" fontId="8" fillId="0" borderId="17" xfId="0" applyFont="1" applyBorder="1"/>
    <xf numFmtId="0" fontId="8" fillId="0" borderId="11" xfId="0" applyFont="1" applyBorder="1"/>
    <xf numFmtId="0" fontId="8" fillId="0" borderId="34" xfId="0" applyFont="1" applyBorder="1"/>
    <xf numFmtId="0" fontId="23" fillId="0" borderId="8" xfId="0" applyFont="1" applyBorder="1"/>
    <xf numFmtId="0" fontId="19" fillId="0" borderId="35" xfId="0" applyFont="1" applyBorder="1"/>
    <xf numFmtId="43" fontId="8" fillId="0" borderId="35" xfId="1" applyFont="1" applyBorder="1"/>
    <xf numFmtId="0" fontId="8" fillId="0" borderId="12" xfId="0" applyFont="1" applyBorder="1"/>
    <xf numFmtId="0" fontId="8" fillId="0" borderId="18" xfId="0" applyFont="1" applyBorder="1"/>
    <xf numFmtId="43" fontId="19" fillId="0" borderId="33" xfId="1" applyFont="1" applyBorder="1" applyAlignment="1">
      <alignment horizontal="right"/>
    </xf>
    <xf numFmtId="43" fontId="17" fillId="0" borderId="20" xfId="1" applyFont="1" applyBorder="1" applyProtection="1">
      <protection locked="0"/>
    </xf>
    <xf numFmtId="43" fontId="19" fillId="0" borderId="24" xfId="1" applyFont="1" applyBorder="1" applyAlignment="1">
      <alignment horizontal="right"/>
    </xf>
    <xf numFmtId="43" fontId="17" fillId="0" borderId="31" xfId="1" applyFont="1" applyBorder="1" applyProtection="1">
      <protection locked="0"/>
    </xf>
    <xf numFmtId="43" fontId="19" fillId="0" borderId="22" xfId="1" applyFont="1" applyBorder="1" applyAlignment="1">
      <alignment horizontal="right"/>
    </xf>
    <xf numFmtId="43" fontId="17" fillId="0" borderId="22" xfId="1" applyFont="1" applyBorder="1" applyProtection="1">
      <protection locked="0"/>
    </xf>
    <xf numFmtId="43" fontId="8" fillId="0" borderId="7" xfId="1" quotePrefix="1" applyFont="1" applyBorder="1" applyAlignment="1">
      <alignment horizontal="right"/>
    </xf>
    <xf numFmtId="43" fontId="8" fillId="0" borderId="24" xfId="1" quotePrefix="1" applyFont="1" applyBorder="1" applyAlignment="1">
      <alignment horizontal="right"/>
    </xf>
    <xf numFmtId="43" fontId="17" fillId="0" borderId="24" xfId="1" applyFont="1" applyBorder="1" applyProtection="1">
      <protection locked="0"/>
    </xf>
    <xf numFmtId="43" fontId="10" fillId="0" borderId="22" xfId="1" applyFont="1" applyBorder="1" applyProtection="1">
      <protection locked="0"/>
    </xf>
    <xf numFmtId="0" fontId="19" fillId="0" borderId="14" xfId="0" applyFont="1" applyBorder="1"/>
    <xf numFmtId="43" fontId="8" fillId="0" borderId="14" xfId="1" applyFont="1" applyBorder="1"/>
    <xf numFmtId="43" fontId="19" fillId="0" borderId="14" xfId="1" applyFont="1" applyBorder="1" applyAlignment="1">
      <alignment horizontal="right"/>
    </xf>
    <xf numFmtId="43" fontId="10" fillId="0" borderId="22" xfId="1" applyFont="1" applyBorder="1" applyAlignment="1">
      <alignment horizontal="right"/>
    </xf>
    <xf numFmtId="43" fontId="10" fillId="0" borderId="7" xfId="1" applyFont="1" applyBorder="1" applyAlignment="1">
      <alignment horizontal="right"/>
    </xf>
    <xf numFmtId="0" fontId="26" fillId="0" borderId="0" xfId="0" applyFont="1"/>
    <xf numFmtId="0" fontId="27" fillId="0" borderId="10" xfId="0" applyFont="1" applyBorder="1"/>
    <xf numFmtId="43" fontId="22" fillId="0" borderId="21" xfId="1" applyFont="1" applyBorder="1" applyProtection="1">
      <protection locked="0"/>
    </xf>
    <xf numFmtId="49" fontId="8" fillId="0" borderId="22" xfId="1" applyNumberFormat="1" applyFont="1" applyFill="1" applyBorder="1"/>
    <xf numFmtId="49" fontId="8" fillId="0" borderId="21" xfId="1" applyNumberFormat="1" applyFont="1" applyFill="1" applyBorder="1"/>
    <xf numFmtId="49" fontId="8" fillId="0" borderId="8" xfId="1" applyNumberFormat="1" applyFont="1" applyFill="1" applyBorder="1"/>
    <xf numFmtId="49" fontId="8" fillId="0" borderId="7" xfId="1" applyNumberFormat="1" applyFont="1" applyFill="1" applyBorder="1"/>
    <xf numFmtId="49" fontId="8" fillId="0" borderId="25" xfId="1" applyNumberFormat="1" applyFont="1" applyFill="1" applyBorder="1"/>
    <xf numFmtId="49" fontId="4" fillId="0" borderId="24" xfId="1" applyNumberFormat="1" applyFont="1" applyFill="1" applyBorder="1"/>
    <xf numFmtId="49" fontId="4" fillId="0" borderId="2" xfId="1" applyNumberFormat="1" applyFont="1" applyFill="1" applyBorder="1"/>
    <xf numFmtId="49" fontId="4" fillId="0" borderId="8" xfId="1" applyNumberFormat="1" applyFont="1" applyFill="1" applyBorder="1"/>
    <xf numFmtId="49" fontId="8" fillId="0" borderId="25" xfId="1" applyNumberFormat="1" applyFont="1" applyFill="1" applyBorder="1" applyAlignment="1">
      <alignment vertical="top"/>
    </xf>
    <xf numFmtId="49" fontId="8" fillId="0" borderId="24" xfId="1" applyNumberFormat="1" applyFont="1" applyFill="1" applyBorder="1"/>
    <xf numFmtId="49" fontId="8" fillId="0" borderId="6" xfId="1" applyNumberFormat="1" applyFont="1" applyFill="1" applyBorder="1"/>
    <xf numFmtId="49" fontId="9" fillId="0" borderId="7" xfId="1" applyNumberFormat="1" applyFont="1" applyFill="1" applyBorder="1"/>
    <xf numFmtId="49" fontId="8" fillId="0" borderId="1" xfId="1" applyNumberFormat="1" applyFont="1" applyFill="1" applyBorder="1"/>
    <xf numFmtId="49" fontId="9" fillId="0" borderId="4" xfId="1" applyNumberFormat="1" applyFont="1" applyFill="1" applyBorder="1"/>
    <xf numFmtId="49" fontId="8" fillId="0" borderId="9" xfId="1" applyNumberFormat="1" applyFont="1" applyFill="1" applyBorder="1"/>
    <xf numFmtId="49" fontId="8" fillId="0" borderId="27" xfId="1" applyNumberFormat="1" applyFont="1" applyFill="1" applyBorder="1" applyAlignment="1">
      <alignment vertical="top"/>
    </xf>
    <xf numFmtId="49" fontId="9" fillId="0" borderId="21" xfId="1" applyNumberFormat="1" applyFont="1" applyFill="1" applyBorder="1"/>
    <xf numFmtId="49" fontId="8" fillId="0" borderId="15" xfId="1" applyNumberFormat="1" applyFont="1" applyFill="1" applyBorder="1"/>
    <xf numFmtId="49" fontId="8" fillId="0" borderId="15" xfId="1" applyNumberFormat="1" applyFont="1" applyFill="1" applyBorder="1" applyAlignment="1">
      <alignment vertical="top"/>
    </xf>
    <xf numFmtId="0" fontId="8" fillId="0" borderId="27" xfId="0" applyFont="1" applyFill="1" applyBorder="1"/>
    <xf numFmtId="49" fontId="8" fillId="0" borderId="21" xfId="1" applyNumberFormat="1" applyFont="1" applyFill="1" applyBorder="1" applyAlignment="1">
      <alignment vertical="top"/>
    </xf>
    <xf numFmtId="49" fontId="8" fillId="0" borderId="33" xfId="1" applyNumberFormat="1" applyFont="1" applyFill="1" applyBorder="1"/>
    <xf numFmtId="49" fontId="8" fillId="0" borderId="7" xfId="1" applyNumberFormat="1" applyFont="1" applyFill="1" applyBorder="1" applyAlignment="1">
      <alignment vertical="top"/>
    </xf>
    <xf numFmtId="49" fontId="8" fillId="0" borderId="23" xfId="1" applyNumberFormat="1" applyFont="1" applyFill="1" applyBorder="1"/>
    <xf numFmtId="2" fontId="19" fillId="0" borderId="8" xfId="0" applyNumberFormat="1" applyFont="1" applyBorder="1"/>
    <xf numFmtId="170" fontId="9" fillId="0" borderId="21" xfId="0" applyNumberFormat="1" applyFont="1" applyBorder="1" applyProtection="1"/>
    <xf numFmtId="170" fontId="10" fillId="0" borderId="21" xfId="0" applyNumberFormat="1" applyFont="1" applyBorder="1" applyProtection="1">
      <protection locked="0"/>
    </xf>
    <xf numFmtId="49" fontId="8" fillId="0" borderId="4" xfId="1" applyNumberFormat="1" applyFont="1" applyFill="1" applyBorder="1"/>
    <xf numFmtId="0" fontId="8" fillId="0" borderId="7" xfId="0" applyFont="1" applyBorder="1" applyAlignment="1" applyProtection="1">
      <alignment horizontal="left"/>
    </xf>
    <xf numFmtId="0" fontId="26" fillId="0" borderId="0" xfId="0" applyFont="1" applyFill="1"/>
    <xf numFmtId="39" fontId="10" fillId="0" borderId="7" xfId="0" applyNumberFormat="1" applyFont="1" applyBorder="1" applyProtection="1">
      <protection locked="0"/>
    </xf>
    <xf numFmtId="171" fontId="10" fillId="0" borderId="21" xfId="0" applyNumberFormat="1" applyFont="1" applyBorder="1" applyProtection="1">
      <protection locked="0"/>
    </xf>
    <xf numFmtId="10" fontId="29" fillId="0" borderId="21" xfId="1" applyNumberFormat="1" applyFont="1" applyBorder="1"/>
    <xf numFmtId="39" fontId="9" fillId="0" borderId="22" xfId="0" applyNumberFormat="1" applyFont="1" applyBorder="1" applyAlignment="1" applyProtection="1">
      <alignment horizontal="center"/>
    </xf>
    <xf numFmtId="39" fontId="9" fillId="0" borderId="21" xfId="0" applyNumberFormat="1" applyFont="1" applyBorder="1" applyAlignment="1" applyProtection="1">
      <alignment horizontal="center"/>
    </xf>
    <xf numFmtId="0" fontId="30" fillId="0" borderId="16" xfId="0" applyFont="1" applyBorder="1" applyAlignment="1" applyProtection="1">
      <alignment horizontal="left"/>
    </xf>
    <xf numFmtId="0" fontId="19" fillId="0" borderId="0" xfId="0" applyFont="1" applyBorder="1" applyAlignment="1">
      <alignment horizontal="center"/>
    </xf>
    <xf numFmtId="0" fontId="8" fillId="3" borderId="16" xfId="0" applyFont="1" applyFill="1" applyBorder="1" applyAlignment="1" applyProtection="1">
      <alignment horizontal="left"/>
    </xf>
    <xf numFmtId="2" fontId="8" fillId="0" borderId="8" xfId="0" applyNumberFormat="1" applyFont="1" applyBorder="1"/>
    <xf numFmtId="0" fontId="7" fillId="0" borderId="21" xfId="0" applyFont="1" applyBorder="1"/>
    <xf numFmtId="43" fontId="15" fillId="0" borderId="22" xfId="1" applyFont="1" applyBorder="1" applyAlignment="1" applyProtection="1">
      <alignment horizontal="center"/>
      <protection locked="0"/>
    </xf>
    <xf numFmtId="43" fontId="9" fillId="0" borderId="21" xfId="1" applyFont="1" applyBorder="1" applyAlignment="1" applyProtection="1">
      <alignment horizontal="right"/>
      <protection locked="0"/>
    </xf>
    <xf numFmtId="0" fontId="8" fillId="0" borderId="25" xfId="0" applyFont="1" applyBorder="1" applyAlignment="1">
      <alignment horizontal="center"/>
    </xf>
    <xf numFmtId="0" fontId="8" fillId="0" borderId="21" xfId="0" applyFont="1" applyBorder="1" applyAlignment="1">
      <alignment horizontal="center"/>
    </xf>
    <xf numFmtId="2" fontId="10" fillId="0" borderId="21" xfId="1" applyNumberFormat="1" applyFont="1" applyBorder="1"/>
    <xf numFmtId="2" fontId="10" fillId="0" borderId="25" xfId="0" applyNumberFormat="1" applyFont="1" applyBorder="1"/>
    <xf numFmtId="0" fontId="10" fillId="0" borderId="25" xfId="0" applyFont="1" applyBorder="1"/>
    <xf numFmtId="0" fontId="8" fillId="0" borderId="16" xfId="0" applyFont="1" applyBorder="1" applyAlignment="1">
      <alignment horizontal="left" wrapText="1" indent="1"/>
    </xf>
    <xf numFmtId="0" fontId="8" fillId="0" borderId="17" xfId="0" applyFont="1" applyBorder="1" applyAlignment="1">
      <alignment horizontal="left" wrapText="1" indent="1"/>
    </xf>
    <xf numFmtId="0" fontId="8" fillId="0" borderId="15" xfId="0" quotePrefix="1" applyFont="1" applyBorder="1" applyAlignment="1">
      <alignment horizontal="left" wrapText="1" indent="1"/>
    </xf>
    <xf numFmtId="0" fontId="8" fillId="3" borderId="22" xfId="0" applyFont="1" applyFill="1" applyBorder="1"/>
    <xf numFmtId="0" fontId="21" fillId="3" borderId="0" xfId="0" applyFont="1" applyFill="1" applyBorder="1"/>
    <xf numFmtId="0" fontId="21" fillId="3" borderId="7" xfId="0" applyFont="1" applyFill="1" applyBorder="1"/>
    <xf numFmtId="0" fontId="21" fillId="3" borderId="0" xfId="0" applyFont="1" applyFill="1" applyBorder="1" applyAlignment="1">
      <alignment horizontal="left" indent="1"/>
    </xf>
    <xf numFmtId="173" fontId="10" fillId="0" borderId="21" xfId="0" applyNumberFormat="1" applyFont="1" applyBorder="1" applyProtection="1">
      <protection locked="0"/>
    </xf>
    <xf numFmtId="174" fontId="10" fillId="0" borderId="21" xfId="0" applyNumberFormat="1" applyFont="1" applyBorder="1" applyProtection="1">
      <protection locked="0"/>
    </xf>
    <xf numFmtId="174" fontId="10" fillId="0" borderId="25" xfId="0" applyNumberFormat="1" applyFont="1" applyBorder="1" applyProtection="1">
      <protection locked="0"/>
    </xf>
    <xf numFmtId="0" fontId="21" fillId="3" borderId="15" xfId="0" applyFont="1" applyFill="1" applyBorder="1" applyAlignment="1" applyProtection="1">
      <alignment horizontal="left"/>
    </xf>
    <xf numFmtId="43" fontId="27" fillId="0" borderId="27" xfId="1" applyFont="1" applyFill="1" applyBorder="1"/>
    <xf numFmtId="0" fontId="24" fillId="3" borderId="0" xfId="0" applyFont="1" applyFill="1" applyBorder="1" applyAlignment="1" applyProtection="1">
      <alignment horizontal="left"/>
    </xf>
    <xf numFmtId="0" fontId="21" fillId="3" borderId="0" xfId="0" applyFont="1" applyFill="1" applyBorder="1" applyAlignment="1" applyProtection="1">
      <alignment horizontal="left"/>
    </xf>
    <xf numFmtId="0" fontId="21" fillId="3" borderId="25" xfId="0" applyFont="1" applyFill="1" applyBorder="1"/>
    <xf numFmtId="0" fontId="21" fillId="3" borderId="16" xfId="0" applyFont="1" applyFill="1" applyBorder="1" applyAlignment="1" applyProtection="1">
      <alignment horizontal="left"/>
    </xf>
    <xf numFmtId="0" fontId="21" fillId="3" borderId="21" xfId="0" applyFont="1" applyFill="1" applyBorder="1"/>
    <xf numFmtId="0" fontId="8" fillId="3" borderId="24" xfId="0" applyFont="1" applyFill="1" applyBorder="1"/>
    <xf numFmtId="0" fontId="7" fillId="3" borderId="0" xfId="0" applyFont="1" applyFill="1" applyBorder="1"/>
    <xf numFmtId="0" fontId="7" fillId="3" borderId="7" xfId="0" applyFont="1" applyFill="1" applyBorder="1"/>
    <xf numFmtId="43" fontId="22" fillId="0" borderId="21" xfId="1" applyFont="1" applyBorder="1" applyAlignment="1">
      <alignment horizontal="center"/>
    </xf>
    <xf numFmtId="0" fontId="8" fillId="0" borderId="19" xfId="0" applyFont="1" applyBorder="1"/>
    <xf numFmtId="43" fontId="10" fillId="0" borderId="33" xfId="1" applyFont="1" applyBorder="1"/>
    <xf numFmtId="39" fontId="10" fillId="0" borderId="33" xfId="0" applyNumberFormat="1" applyFont="1" applyBorder="1" applyProtection="1">
      <protection locked="0"/>
    </xf>
    <xf numFmtId="43" fontId="22" fillId="0" borderId="33" xfId="1" applyFont="1" applyBorder="1"/>
    <xf numFmtId="43" fontId="22" fillId="0" borderId="33" xfId="1" applyFont="1" applyBorder="1" applyAlignment="1">
      <alignment horizontal="center"/>
    </xf>
    <xf numFmtId="8" fontId="8" fillId="0" borderId="21" xfId="0" applyNumberFormat="1" applyFont="1" applyBorder="1" applyAlignment="1">
      <alignment horizontal="left"/>
    </xf>
    <xf numFmtId="0" fontId="7" fillId="0" borderId="25" xfId="0" applyFont="1" applyBorder="1"/>
    <xf numFmtId="43" fontId="22" fillId="0" borderId="25" xfId="1" applyFont="1" applyBorder="1" applyAlignment="1">
      <alignment horizontal="center"/>
    </xf>
    <xf numFmtId="43" fontId="22" fillId="0" borderId="24" xfId="1" applyFont="1" applyBorder="1" applyAlignment="1">
      <alignment horizontal="center"/>
    </xf>
    <xf numFmtId="43" fontId="22" fillId="0" borderId="24" xfId="1" applyFont="1" applyBorder="1"/>
    <xf numFmtId="0" fontId="7" fillId="0" borderId="24" xfId="0" applyFont="1" applyBorder="1"/>
    <xf numFmtId="0" fontId="8" fillId="3" borderId="21" xfId="0" applyFont="1" applyFill="1" applyBorder="1"/>
    <xf numFmtId="43" fontId="22" fillId="0" borderId="21" xfId="1" applyFont="1" applyBorder="1" applyAlignment="1">
      <alignment horizontal="left"/>
    </xf>
    <xf numFmtId="0" fontId="8" fillId="3" borderId="25" xfId="0" applyFont="1" applyFill="1" applyBorder="1"/>
    <xf numFmtId="0" fontId="7" fillId="0" borderId="13" xfId="0" applyFont="1" applyBorder="1"/>
    <xf numFmtId="0" fontId="7" fillId="0" borderId="13" xfId="0" applyFont="1" applyBorder="1" applyAlignment="1">
      <alignment horizontal="center"/>
    </xf>
    <xf numFmtId="0" fontId="14" fillId="0" borderId="13" xfId="0" applyFont="1" applyBorder="1"/>
    <xf numFmtId="43" fontId="22" fillId="3" borderId="25" xfId="1" applyFont="1" applyFill="1" applyBorder="1" applyAlignment="1">
      <alignment horizontal="right"/>
    </xf>
    <xf numFmtId="43" fontId="22" fillId="3" borderId="21" xfId="1" applyFont="1" applyFill="1" applyBorder="1" applyAlignment="1">
      <alignment horizontal="right"/>
    </xf>
    <xf numFmtId="0" fontId="8" fillId="3" borderId="7" xfId="0" applyFont="1" applyFill="1" applyBorder="1"/>
    <xf numFmtId="43" fontId="19" fillId="0" borderId="7" xfId="1" applyFont="1" applyBorder="1" applyAlignment="1">
      <alignment horizontal="right"/>
    </xf>
    <xf numFmtId="43" fontId="27" fillId="0" borderId="25" xfId="1" applyFont="1" applyBorder="1" applyAlignment="1">
      <alignment horizontal="center"/>
    </xf>
    <xf numFmtId="0" fontId="20" fillId="3" borderId="0" xfId="0" applyFont="1" applyFill="1" applyBorder="1" applyAlignment="1" applyProtection="1">
      <alignment horizontal="left"/>
    </xf>
    <xf numFmtId="39" fontId="10" fillId="0" borderId="6" xfId="0" applyNumberFormat="1" applyFont="1" applyBorder="1" applyProtection="1">
      <protection locked="0"/>
    </xf>
    <xf numFmtId="43" fontId="10" fillId="0" borderId="6" xfId="1" applyFont="1" applyBorder="1" applyProtection="1">
      <protection locked="0"/>
    </xf>
    <xf numFmtId="0" fontId="0" fillId="0" borderId="0" xfId="0" applyFill="1"/>
    <xf numFmtId="0" fontId="31" fillId="0" borderId="0" xfId="3" applyFont="1" applyFill="1" applyAlignment="1" applyProtection="1">
      <alignment horizontal="right"/>
    </xf>
    <xf numFmtId="0" fontId="32" fillId="0" borderId="0" xfId="3" applyFont="1" applyFill="1" applyAlignment="1" applyProtection="1">
      <alignment horizontal="left"/>
    </xf>
    <xf numFmtId="0" fontId="34" fillId="0" borderId="0" xfId="3" applyFont="1" applyFill="1" applyProtection="1"/>
    <xf numFmtId="0" fontId="4" fillId="0" borderId="0" xfId="3" applyFont="1"/>
    <xf numFmtId="0" fontId="34" fillId="0" borderId="0" xfId="3" applyFont="1" applyFill="1" applyAlignment="1" applyProtection="1">
      <alignment horizontal="right"/>
    </xf>
    <xf numFmtId="0" fontId="36" fillId="0" borderId="0" xfId="3" applyFont="1" applyFill="1"/>
    <xf numFmtId="0" fontId="33" fillId="0" borderId="0" xfId="3" applyFont="1" applyFill="1" applyAlignment="1" applyProtection="1">
      <alignment horizontal="left"/>
    </xf>
    <xf numFmtId="0" fontId="34" fillId="0" borderId="0" xfId="3" applyFont="1" applyFill="1" applyAlignment="1" applyProtection="1">
      <alignment horizontal="left"/>
    </xf>
    <xf numFmtId="2" fontId="33" fillId="0" borderId="0" xfId="3" applyNumberFormat="1" applyFont="1" applyFill="1" applyProtection="1"/>
    <xf numFmtId="2" fontId="33" fillId="0" borderId="0" xfId="3" applyNumberFormat="1" applyFont="1" applyFill="1" applyProtection="1">
      <protection locked="0"/>
    </xf>
    <xf numFmtId="177" fontId="33" fillId="0" borderId="0" xfId="3" applyNumberFormat="1" applyFont="1" applyFill="1" applyAlignment="1" applyProtection="1">
      <alignment horizontal="right"/>
      <protection locked="0"/>
    </xf>
    <xf numFmtId="10" fontId="33" fillId="0" borderId="0" xfId="7" applyFont="1" applyFill="1" applyProtection="1">
      <protection locked="0"/>
    </xf>
    <xf numFmtId="10" fontId="33" fillId="0" borderId="0" xfId="3" applyNumberFormat="1" applyFont="1" applyFill="1" applyAlignment="1" applyProtection="1">
      <alignment horizontal="right"/>
      <protection locked="0"/>
    </xf>
    <xf numFmtId="0" fontId="33" fillId="0" borderId="0" xfId="3" applyFont="1" applyFill="1" applyProtection="1"/>
    <xf numFmtId="178" fontId="33" fillId="0" borderId="0" xfId="3" applyNumberFormat="1" applyFont="1" applyFill="1" applyProtection="1"/>
    <xf numFmtId="178" fontId="33" fillId="0" borderId="0" xfId="3" applyNumberFormat="1" applyFont="1" applyFill="1" applyProtection="1">
      <protection locked="0"/>
    </xf>
    <xf numFmtId="0" fontId="36" fillId="0" borderId="0" xfId="3" applyFont="1" applyFill="1" applyProtection="1"/>
    <xf numFmtId="0" fontId="35" fillId="0" borderId="0" xfId="3" applyFont="1" applyFill="1" applyAlignment="1" applyProtection="1">
      <alignment horizontal="centerContinuous"/>
    </xf>
    <xf numFmtId="0" fontId="34" fillId="0" borderId="0" xfId="3" quotePrefix="1" applyFont="1" applyFill="1" applyAlignment="1" applyProtection="1">
      <alignment horizontal="right"/>
    </xf>
    <xf numFmtId="177" fontId="4" fillId="0" borderId="0" xfId="3" applyNumberFormat="1" applyFont="1" applyFill="1" applyAlignment="1" applyProtection="1">
      <alignment horizontal="right"/>
      <protection locked="0"/>
    </xf>
    <xf numFmtId="177" fontId="4" fillId="0" borderId="0" xfId="3" applyNumberFormat="1" applyFont="1"/>
    <xf numFmtId="10" fontId="33" fillId="0" borderId="0" xfId="7" applyFont="1" applyFill="1" applyAlignment="1" applyProtection="1">
      <alignment horizontal="center"/>
      <protection locked="0"/>
    </xf>
    <xf numFmtId="177" fontId="33" fillId="0" borderId="27" xfId="3" applyNumberFormat="1" applyFont="1" applyFill="1" applyBorder="1" applyAlignment="1" applyProtection="1">
      <alignment horizontal="right"/>
      <protection locked="0"/>
    </xf>
    <xf numFmtId="179" fontId="33" fillId="0" borderId="27" xfId="3" applyNumberFormat="1" applyFont="1" applyFill="1" applyBorder="1" applyAlignment="1" applyProtection="1">
      <alignment horizontal="right"/>
      <protection locked="0"/>
    </xf>
    <xf numFmtId="10" fontId="33" fillId="0" borderId="4" xfId="7" applyFont="1" applyFill="1" applyBorder="1" applyProtection="1">
      <protection locked="0"/>
    </xf>
    <xf numFmtId="180" fontId="33" fillId="0" borderId="27" xfId="3" applyNumberFormat="1" applyFont="1" applyFill="1" applyBorder="1" applyAlignment="1" applyProtection="1">
      <alignment horizontal="right"/>
      <protection locked="0"/>
    </xf>
    <xf numFmtId="0" fontId="35" fillId="0" borderId="0" xfId="3" applyFont="1" applyFill="1"/>
    <xf numFmtId="2" fontId="35" fillId="0" borderId="0" xfId="3" applyNumberFormat="1" applyFont="1" applyFill="1" applyProtection="1"/>
    <xf numFmtId="0" fontId="38" fillId="0" borderId="0" xfId="3" applyFont="1" applyFill="1"/>
    <xf numFmtId="0" fontId="39" fillId="0" borderId="0" xfId="3" applyFont="1" applyFill="1" applyAlignment="1" applyProtection="1">
      <alignment horizontal="left"/>
    </xf>
    <xf numFmtId="2" fontId="40" fillId="0" borderId="0" xfId="3" applyNumberFormat="1" applyFont="1" applyFill="1" applyProtection="1"/>
    <xf numFmtId="177" fontId="41" fillId="0" borderId="0" xfId="3" applyNumberFormat="1" applyFont="1"/>
    <xf numFmtId="2" fontId="40" fillId="0" borderId="0" xfId="3" applyNumberFormat="1" applyFont="1" applyFill="1" applyProtection="1">
      <protection locked="0"/>
    </xf>
    <xf numFmtId="2" fontId="33" fillId="0" borderId="27" xfId="3" applyNumberFormat="1" applyFont="1" applyFill="1" applyBorder="1" applyProtection="1"/>
    <xf numFmtId="172" fontId="33" fillId="0" borderId="27" xfId="3" applyNumberFormat="1" applyFont="1" applyFill="1" applyBorder="1" applyProtection="1"/>
    <xf numFmtId="172" fontId="33" fillId="0" borderId="27" xfId="3" applyNumberFormat="1" applyFont="1" applyFill="1" applyBorder="1" applyProtection="1">
      <protection locked="0"/>
    </xf>
    <xf numFmtId="10" fontId="33" fillId="0" borderId="27" xfId="7" applyFont="1" applyFill="1" applyBorder="1" applyAlignment="1" applyProtection="1">
      <alignment horizontal="right"/>
      <protection locked="0"/>
    </xf>
    <xf numFmtId="171" fontId="33" fillId="0" borderId="27" xfId="3" applyNumberFormat="1" applyFont="1" applyFill="1" applyBorder="1" applyProtection="1">
      <protection locked="0"/>
    </xf>
    <xf numFmtId="0" fontId="42" fillId="0" borderId="0" xfId="3" applyFont="1" applyFill="1" applyAlignment="1" applyProtection="1">
      <alignment horizontal="left"/>
    </xf>
    <xf numFmtId="10" fontId="33" fillId="0" borderId="0" xfId="3" applyNumberFormat="1" applyFont="1" applyFill="1" applyBorder="1" applyAlignment="1" applyProtection="1">
      <alignment horizontal="right"/>
      <protection locked="0"/>
    </xf>
    <xf numFmtId="0" fontId="43" fillId="0" borderId="0" xfId="3" applyFont="1" applyFill="1" applyAlignment="1" applyProtection="1">
      <alignment horizontal="left"/>
    </xf>
    <xf numFmtId="178" fontId="33" fillId="0" borderId="27" xfId="3" applyNumberFormat="1" applyFont="1" applyFill="1" applyBorder="1" applyProtection="1"/>
    <xf numFmtId="172" fontId="33" fillId="0" borderId="27" xfId="7" applyNumberFormat="1" applyFont="1" applyFill="1" applyBorder="1" applyAlignment="1" applyProtection="1">
      <alignment horizontal="right"/>
      <protection locked="0"/>
    </xf>
    <xf numFmtId="10" fontId="33" fillId="0" borderId="0" xfId="7" applyFont="1" applyFill="1" applyBorder="1" applyProtection="1">
      <protection locked="0"/>
    </xf>
    <xf numFmtId="10" fontId="33" fillId="0" borderId="0" xfId="7" applyFont="1" applyFill="1" applyBorder="1" applyAlignment="1" applyProtection="1">
      <alignment horizontal="center"/>
      <protection locked="0"/>
    </xf>
    <xf numFmtId="2" fontId="33" fillId="0" borderId="0" xfId="3" applyNumberFormat="1" applyFont="1" applyFill="1" applyBorder="1" applyProtection="1"/>
    <xf numFmtId="2" fontId="33" fillId="0" borderId="0" xfId="3" applyNumberFormat="1" applyFont="1" applyFill="1" applyBorder="1" applyProtection="1">
      <protection locked="0"/>
    </xf>
    <xf numFmtId="0" fontId="4" fillId="0" borderId="0" xfId="3" applyFont="1" applyBorder="1"/>
    <xf numFmtId="178" fontId="33" fillId="0" borderId="0" xfId="3" applyNumberFormat="1" applyFont="1" applyFill="1" applyBorder="1" applyProtection="1">
      <protection locked="0"/>
    </xf>
    <xf numFmtId="43" fontId="23" fillId="0" borderId="5" xfId="1" applyFont="1" applyBorder="1"/>
    <xf numFmtId="0" fontId="7" fillId="3" borderId="0" xfId="0" applyFont="1" applyFill="1" applyBorder="1" applyAlignment="1" applyProtection="1">
      <alignment horizontal="left"/>
    </xf>
    <xf numFmtId="0" fontId="9" fillId="3" borderId="0" xfId="0" applyFont="1" applyFill="1" applyBorder="1" applyAlignment="1" applyProtection="1">
      <alignment horizontal="left"/>
    </xf>
    <xf numFmtId="39" fontId="10" fillId="4" borderId="21" xfId="0" applyNumberFormat="1" applyFont="1" applyFill="1" applyBorder="1" applyProtection="1">
      <protection locked="0"/>
    </xf>
    <xf numFmtId="43" fontId="10" fillId="0" borderId="7" xfId="1" applyFont="1" applyBorder="1" applyAlignment="1">
      <alignment horizontal="left"/>
    </xf>
    <xf numFmtId="49" fontId="8" fillId="0" borderId="27" xfId="1" applyNumberFormat="1" applyFont="1" applyFill="1" applyBorder="1"/>
    <xf numFmtId="0" fontId="8" fillId="0" borderId="32" xfId="0" applyFont="1" applyBorder="1" applyAlignment="1">
      <alignment horizontal="left" wrapText="1"/>
    </xf>
    <xf numFmtId="0" fontId="8" fillId="0" borderId="27" xfId="0" applyFont="1" applyBorder="1"/>
    <xf numFmtId="43" fontId="10" fillId="0" borderId="8" xfId="1" applyFont="1" applyBorder="1" applyAlignment="1">
      <alignment horizontal="left"/>
    </xf>
    <xf numFmtId="39" fontId="10" fillId="0" borderId="21" xfId="0" applyNumberFormat="1" applyFont="1" applyFill="1" applyBorder="1" applyProtection="1">
      <protection locked="0"/>
    </xf>
    <xf numFmtId="181" fontId="0" fillId="0" borderId="0" xfId="0" applyNumberFormat="1"/>
    <xf numFmtId="0" fontId="44" fillId="0" borderId="0" xfId="0" applyFont="1" applyAlignment="1">
      <alignment horizontal="center"/>
    </xf>
    <xf numFmtId="9" fontId="0" fillId="0" borderId="0" xfId="0" applyNumberFormat="1"/>
    <xf numFmtId="43" fontId="15" fillId="0" borderId="21" xfId="1" applyFont="1" applyBorder="1" applyAlignment="1" applyProtection="1">
      <alignment horizontal="right"/>
      <protection locked="0"/>
    </xf>
    <xf numFmtId="177" fontId="33" fillId="0" borderId="0" xfId="3" applyNumberFormat="1" applyFont="1" applyFill="1" applyBorder="1" applyAlignment="1" applyProtection="1">
      <alignment horizontal="right"/>
      <protection locked="0"/>
    </xf>
    <xf numFmtId="171" fontId="33" fillId="0" borderId="0" xfId="3" applyNumberFormat="1" applyFont="1" applyFill="1" applyBorder="1" applyProtection="1">
      <protection locked="0"/>
    </xf>
    <xf numFmtId="0" fontId="35" fillId="0" borderId="0" xfId="3" applyFont="1" applyFill="1" applyAlignment="1" applyProtection="1">
      <alignment horizontal="left"/>
    </xf>
    <xf numFmtId="43" fontId="22" fillId="0" borderId="21" xfId="1" applyFont="1" applyBorder="1" applyAlignment="1">
      <alignment horizontal="right"/>
    </xf>
    <xf numFmtId="0" fontId="45" fillId="0" borderId="0" xfId="0" applyFont="1"/>
    <xf numFmtId="0" fontId="10" fillId="2" borderId="8" xfId="0" applyFont="1" applyFill="1" applyBorder="1" applyAlignment="1">
      <alignment horizontal="center"/>
    </xf>
    <xf numFmtId="0" fontId="11" fillId="2" borderId="8" xfId="0" applyFont="1" applyFill="1" applyBorder="1" applyAlignment="1">
      <alignment horizontal="center"/>
    </xf>
    <xf numFmtId="0" fontId="9" fillId="0" borderId="0" xfId="0" applyFont="1" applyBorder="1" applyAlignment="1">
      <alignment horizontal="center"/>
    </xf>
    <xf numFmtId="0" fontId="10" fillId="2" borderId="0" xfId="0" applyFont="1" applyFill="1" applyBorder="1" applyAlignment="1">
      <alignment horizontal="center"/>
    </xf>
    <xf numFmtId="43" fontId="9" fillId="0" borderId="5" xfId="1" applyFont="1" applyBorder="1" applyAlignment="1">
      <alignment horizontal="center"/>
    </xf>
    <xf numFmtId="0" fontId="8" fillId="3" borderId="13" xfId="0" applyFont="1" applyFill="1" applyBorder="1"/>
    <xf numFmtId="164" fontId="19" fillId="3" borderId="25" xfId="1" applyNumberFormat="1" applyFont="1" applyFill="1" applyBorder="1" applyAlignment="1">
      <alignment horizontal="right"/>
    </xf>
    <xf numFmtId="173" fontId="8" fillId="0" borderId="27" xfId="1" applyNumberFormat="1" applyFont="1" applyFill="1" applyBorder="1"/>
    <xf numFmtId="173" fontId="9" fillId="0" borderId="27" xfId="1" applyNumberFormat="1" applyFont="1" applyFill="1" applyBorder="1"/>
    <xf numFmtId="10" fontId="33" fillId="0" borderId="0" xfId="3" applyNumberFormat="1" applyFont="1" applyFill="1" applyAlignment="1" applyProtection="1">
      <alignment horizontal="right"/>
      <protection locked="0"/>
    </xf>
    <xf numFmtId="0" fontId="10" fillId="0" borderId="8" xfId="0" applyFont="1" applyBorder="1"/>
    <xf numFmtId="43" fontId="9" fillId="0" borderId="21" xfId="1" applyFont="1" applyBorder="1" applyAlignment="1" applyProtection="1">
      <alignment horizontal="center"/>
      <protection locked="0"/>
    </xf>
    <xf numFmtId="177" fontId="34" fillId="0" borderId="0" xfId="3" applyNumberFormat="1" applyFont="1"/>
    <xf numFmtId="0" fontId="34" fillId="0" borderId="0" xfId="3" applyFont="1" applyFill="1" applyProtection="1"/>
    <xf numFmtId="0" fontId="4" fillId="0" borderId="0" xfId="3" applyFont="1"/>
    <xf numFmtId="0" fontId="34" fillId="0" borderId="0" xfId="3" applyFont="1" applyFill="1" applyAlignment="1" applyProtection="1">
      <alignment horizontal="right"/>
    </xf>
    <xf numFmtId="0" fontId="36" fillId="0" borderId="0" xfId="3" applyFont="1" applyFill="1"/>
    <xf numFmtId="0" fontId="33" fillId="0" borderId="0" xfId="3" applyFont="1" applyFill="1" applyAlignment="1" applyProtection="1">
      <alignment horizontal="left"/>
    </xf>
    <xf numFmtId="176" fontId="33" fillId="0" borderId="0" xfId="7" applyNumberFormat="1" applyFont="1" applyFill="1" applyBorder="1" applyProtection="1">
      <protection locked="0"/>
    </xf>
    <xf numFmtId="0" fontId="33" fillId="0" borderId="0" xfId="3" applyFont="1" applyFill="1"/>
    <xf numFmtId="0" fontId="34" fillId="0" borderId="0" xfId="3" applyFont="1" applyFill="1" applyAlignment="1" applyProtection="1">
      <alignment horizontal="left"/>
    </xf>
    <xf numFmtId="2" fontId="33" fillId="0" borderId="0" xfId="3" applyNumberFormat="1" applyFont="1" applyFill="1" applyProtection="1"/>
    <xf numFmtId="2" fontId="33" fillId="0" borderId="0" xfId="3" applyNumberFormat="1" applyFont="1" applyFill="1" applyProtection="1">
      <protection locked="0"/>
    </xf>
    <xf numFmtId="177" fontId="33" fillId="0" borderId="0" xfId="3" applyNumberFormat="1" applyFont="1" applyFill="1" applyAlignment="1" applyProtection="1">
      <alignment horizontal="right"/>
      <protection locked="0"/>
    </xf>
    <xf numFmtId="10" fontId="33" fillId="0" borderId="0" xfId="7" applyFont="1" applyFill="1" applyProtection="1">
      <protection locked="0"/>
    </xf>
    <xf numFmtId="0" fontId="34" fillId="0" borderId="0" xfId="3" applyFont="1" applyFill="1" applyBorder="1" applyAlignment="1">
      <alignment vertical="center" wrapText="1"/>
    </xf>
    <xf numFmtId="10" fontId="33" fillId="0" borderId="0" xfId="3" applyNumberFormat="1" applyFont="1" applyFill="1" applyAlignment="1" applyProtection="1">
      <alignment horizontal="right"/>
      <protection locked="0"/>
    </xf>
    <xf numFmtId="0" fontId="37" fillId="0" borderId="0" xfId="3" applyFont="1" applyFill="1" applyAlignment="1" applyProtection="1">
      <alignment horizontal="left"/>
    </xf>
    <xf numFmtId="10" fontId="33" fillId="0" borderId="0" xfId="8" applyFont="1" applyFill="1" applyProtection="1">
      <protection locked="0"/>
    </xf>
    <xf numFmtId="0" fontId="33" fillId="0" borderId="0" xfId="3" applyFont="1" applyFill="1" applyProtection="1"/>
    <xf numFmtId="0" fontId="33" fillId="0" borderId="0" xfId="3" applyFont="1" applyFill="1" applyBorder="1"/>
    <xf numFmtId="0" fontId="34" fillId="0" borderId="0" xfId="3" applyFont="1" applyFill="1" applyBorder="1"/>
    <xf numFmtId="0" fontId="36" fillId="0" borderId="0" xfId="3" applyFont="1" applyFill="1" applyProtection="1"/>
    <xf numFmtId="177" fontId="35" fillId="0" borderId="0" xfId="6" applyNumberFormat="1" applyFont="1" applyFill="1" applyAlignment="1" applyProtection="1">
      <alignment horizontal="right"/>
      <protection locked="0"/>
    </xf>
    <xf numFmtId="177" fontId="4" fillId="0" borderId="0" xfId="3" applyNumberFormat="1" applyFont="1" applyFill="1" applyAlignment="1" applyProtection="1">
      <alignment horizontal="right"/>
      <protection locked="0"/>
    </xf>
    <xf numFmtId="177" fontId="4" fillId="0" borderId="0" xfId="3" applyNumberFormat="1" applyFont="1"/>
    <xf numFmtId="0" fontId="34" fillId="0" borderId="36" xfId="3" applyFont="1" applyFill="1" applyBorder="1" applyAlignment="1">
      <alignment vertical="center" wrapText="1"/>
    </xf>
    <xf numFmtId="0" fontId="34" fillId="0" borderId="37" xfId="3" applyFont="1" applyFill="1" applyBorder="1" applyAlignment="1">
      <alignment vertical="center" wrapText="1"/>
    </xf>
    <xf numFmtId="0" fontId="34" fillId="0" borderId="38" xfId="3" applyFont="1" applyFill="1" applyBorder="1" applyAlignment="1">
      <alignment vertical="center" wrapText="1"/>
    </xf>
    <xf numFmtId="0" fontId="34" fillId="0" borderId="27" xfId="3" applyFont="1" applyFill="1" applyBorder="1" applyProtection="1"/>
    <xf numFmtId="0" fontId="34" fillId="0" borderId="27" xfId="3" applyFont="1" applyFill="1" applyBorder="1" applyAlignment="1" applyProtection="1">
      <alignment horizontal="left"/>
    </xf>
    <xf numFmtId="177" fontId="33" fillId="0" borderId="27" xfId="3" applyNumberFormat="1" applyFont="1" applyFill="1" applyBorder="1" applyAlignment="1" applyProtection="1">
      <alignment horizontal="right"/>
      <protection locked="0"/>
    </xf>
    <xf numFmtId="10" fontId="33" fillId="0" borderId="27" xfId="7" applyFont="1" applyFill="1" applyBorder="1" applyProtection="1">
      <protection locked="0"/>
    </xf>
    <xf numFmtId="177" fontId="33" fillId="0" borderId="27" xfId="3" applyNumberFormat="1" applyFont="1" applyFill="1" applyBorder="1" applyAlignment="1">
      <alignment horizontal="right"/>
    </xf>
    <xf numFmtId="0" fontId="34" fillId="0" borderId="27" xfId="3" applyFont="1" applyFill="1" applyBorder="1"/>
    <xf numFmtId="177" fontId="33" fillId="0" borderId="27" xfId="3" applyNumberFormat="1" applyFont="1" applyFill="1" applyBorder="1" applyAlignment="1" applyProtection="1">
      <alignment horizontal="right"/>
      <protection locked="0"/>
    </xf>
    <xf numFmtId="10" fontId="33" fillId="0" borderId="27" xfId="7" applyFont="1" applyFill="1" applyBorder="1" applyProtection="1">
      <protection locked="0"/>
    </xf>
    <xf numFmtId="0" fontId="46" fillId="0" borderId="0" xfId="0" applyFont="1" applyAlignment="1">
      <alignment horizontal="center"/>
    </xf>
    <xf numFmtId="0" fontId="44" fillId="0" borderId="0" xfId="0" applyFont="1" applyAlignment="1">
      <alignment horizontal="center"/>
    </xf>
    <xf numFmtId="0" fontId="8" fillId="0" borderId="15" xfId="0" applyFont="1" applyBorder="1" applyAlignment="1">
      <alignment horizontal="left" wrapText="1" indent="1"/>
    </xf>
    <xf numFmtId="0" fontId="8" fillId="0" borderId="16" xfId="0" applyFont="1" applyBorder="1" applyAlignment="1">
      <alignment horizontal="left" wrapText="1" indent="1"/>
    </xf>
    <xf numFmtId="0" fontId="8" fillId="0" borderId="17" xfId="0" applyFont="1" applyBorder="1" applyAlignment="1">
      <alignment horizontal="left" wrapText="1" indent="1"/>
    </xf>
    <xf numFmtId="0" fontId="21" fillId="3" borderId="0" xfId="0" applyFont="1" applyFill="1" applyBorder="1" applyAlignment="1" applyProtection="1">
      <alignment horizontal="left" wrapText="1"/>
    </xf>
    <xf numFmtId="0" fontId="0" fillId="0" borderId="0" xfId="0" applyAlignment="1">
      <alignment wrapText="1"/>
    </xf>
    <xf numFmtId="0" fontId="33" fillId="0" borderId="0" xfId="3" applyFont="1" applyFill="1" applyAlignment="1">
      <alignment wrapText="1"/>
    </xf>
    <xf numFmtId="0" fontId="14" fillId="0" borderId="4" xfId="0" quotePrefix="1" applyFont="1" applyBorder="1" applyAlignment="1">
      <alignment horizontal="left" wrapText="1"/>
    </xf>
    <xf numFmtId="0" fontId="14" fillId="0" borderId="0" xfId="0" quotePrefix="1" applyFont="1" applyBorder="1" applyAlignment="1">
      <alignment horizontal="left" wrapText="1"/>
    </xf>
    <xf numFmtId="0" fontId="14" fillId="0" borderId="5" xfId="0" quotePrefix="1" applyFont="1" applyBorder="1" applyAlignment="1">
      <alignment horizontal="left" wrapText="1"/>
    </xf>
    <xf numFmtId="0" fontId="8" fillId="0" borderId="18" xfId="0" quotePrefix="1" applyFont="1" applyBorder="1" applyAlignment="1">
      <alignment horizontal="left" wrapText="1" indent="1"/>
    </xf>
    <xf numFmtId="0" fontId="8" fillId="0" borderId="19" xfId="0" quotePrefix="1" applyFont="1" applyBorder="1" applyAlignment="1">
      <alignment horizontal="left" wrapText="1" indent="1"/>
    </xf>
    <xf numFmtId="0" fontId="8" fillId="0" borderId="20" xfId="0" quotePrefix="1" applyFont="1" applyBorder="1" applyAlignment="1">
      <alignment horizontal="left" wrapText="1" indent="1"/>
    </xf>
    <xf numFmtId="0" fontId="8" fillId="0" borderId="18" xfId="0" applyFont="1" applyBorder="1" applyAlignment="1">
      <alignment horizontal="left" wrapText="1" indent="1"/>
    </xf>
    <xf numFmtId="0" fontId="28" fillId="0" borderId="18" xfId="0" applyFont="1" applyBorder="1" applyAlignment="1">
      <alignment horizontal="left" wrapText="1" indent="1"/>
    </xf>
    <xf numFmtId="0" fontId="28" fillId="0" borderId="19" xfId="0" quotePrefix="1" applyFont="1" applyBorder="1" applyAlignment="1">
      <alignment horizontal="left" wrapText="1" indent="1"/>
    </xf>
    <xf numFmtId="0" fontId="28" fillId="0" borderId="20" xfId="0" quotePrefix="1" applyFont="1" applyBorder="1" applyAlignment="1">
      <alignment horizontal="left" wrapText="1" indent="1"/>
    </xf>
    <xf numFmtId="0" fontId="33" fillId="0" borderId="0" xfId="3" applyFont="1" applyFill="1" applyAlignment="1">
      <alignment horizontal="left" wrapText="1"/>
    </xf>
    <xf numFmtId="0" fontId="33" fillId="0" borderId="10" xfId="3" applyFont="1" applyFill="1" applyBorder="1" applyAlignment="1">
      <alignment horizontal="left" wrapText="1"/>
    </xf>
    <xf numFmtId="0" fontId="5" fillId="0" borderId="1" xfId="0" applyFont="1" applyBorder="1" applyAlignment="1" applyProtection="1">
      <alignment horizontal="center"/>
    </xf>
    <xf numFmtId="0" fontId="5" fillId="0" borderId="2" xfId="0" applyFont="1" applyBorder="1" applyAlignment="1" applyProtection="1">
      <alignment horizontal="center"/>
    </xf>
    <xf numFmtId="0" fontId="5" fillId="0" borderId="3" xfId="0" applyFont="1" applyBorder="1" applyAlignment="1" applyProtection="1">
      <alignment horizontal="center"/>
    </xf>
    <xf numFmtId="0" fontId="8" fillId="0" borderId="15" xfId="0" quotePrefix="1" applyFont="1" applyBorder="1" applyAlignment="1">
      <alignment horizontal="left" wrapText="1" indent="1"/>
    </xf>
    <xf numFmtId="0" fontId="8" fillId="0" borderId="16" xfId="0" quotePrefix="1" applyFont="1" applyBorder="1" applyAlignment="1">
      <alignment horizontal="left" wrapText="1" indent="1"/>
    </xf>
    <xf numFmtId="0" fontId="8" fillId="0" borderId="17" xfId="0" quotePrefix="1" applyFont="1" applyBorder="1" applyAlignment="1">
      <alignment horizontal="left" wrapText="1" indent="1"/>
    </xf>
    <xf numFmtId="0" fontId="8" fillId="0" borderId="4" xfId="0" applyFont="1" applyBorder="1" applyAlignment="1">
      <alignment horizontal="left" wrapText="1"/>
    </xf>
    <xf numFmtId="0" fontId="8" fillId="0" borderId="0" xfId="0" applyFont="1" applyBorder="1" applyAlignment="1">
      <alignment horizontal="left" wrapText="1"/>
    </xf>
    <xf numFmtId="0" fontId="8" fillId="0" borderId="5" xfId="0" applyFont="1" applyBorder="1" applyAlignment="1">
      <alignment horizontal="left" wrapText="1"/>
    </xf>
    <xf numFmtId="0" fontId="4" fillId="0" borderId="12" xfId="0" applyFont="1" applyBorder="1" applyAlignment="1">
      <alignment horizontal="left" wrapText="1"/>
    </xf>
    <xf numFmtId="0" fontId="4" fillId="0" borderId="13" xfId="0" applyFont="1" applyBorder="1" applyAlignment="1">
      <alignment horizontal="left" wrapText="1"/>
    </xf>
    <xf numFmtId="0" fontId="4" fillId="0" borderId="14" xfId="0" applyFont="1" applyBorder="1" applyAlignment="1">
      <alignment horizontal="left" wrapText="1"/>
    </xf>
    <xf numFmtId="0" fontId="14" fillId="0" borderId="15" xfId="0" quotePrefix="1" applyFont="1" applyBorder="1" applyAlignment="1">
      <alignment horizontal="left" wrapText="1" indent="1"/>
    </xf>
    <xf numFmtId="0" fontId="14" fillId="0" borderId="16" xfId="0" quotePrefix="1" applyFont="1" applyBorder="1" applyAlignment="1">
      <alignment horizontal="left" wrapText="1" indent="1"/>
    </xf>
    <xf numFmtId="0" fontId="14" fillId="0" borderId="17" xfId="0" quotePrefix="1" applyFont="1" applyBorder="1" applyAlignment="1">
      <alignment horizontal="left" wrapText="1" indent="1"/>
    </xf>
    <xf numFmtId="49" fontId="7" fillId="3" borderId="0" xfId="1" applyNumberFormat="1" applyFont="1" applyFill="1" applyBorder="1" applyAlignment="1">
      <alignment horizontal="center"/>
    </xf>
    <xf numFmtId="0" fontId="8" fillId="0" borderId="4" xfId="0" applyFont="1" applyBorder="1" applyAlignment="1">
      <alignment horizontal="left" wrapText="1" indent="1"/>
    </xf>
    <xf numFmtId="0" fontId="8" fillId="0" borderId="0" xfId="0" applyFont="1" applyBorder="1" applyAlignment="1">
      <alignment horizontal="left" wrapText="1" indent="1"/>
    </xf>
    <xf numFmtId="0" fontId="8" fillId="0" borderId="5" xfId="0" applyFont="1" applyBorder="1" applyAlignment="1">
      <alignment horizontal="left" wrapText="1" indent="1"/>
    </xf>
    <xf numFmtId="0" fontId="8" fillId="0" borderId="28" xfId="0" applyFont="1" applyBorder="1" applyAlignment="1" applyProtection="1">
      <alignment horizontal="left" vertical="top" wrapText="1"/>
    </xf>
    <xf numFmtId="0" fontId="8" fillId="0" borderId="29" xfId="0" applyFont="1" applyBorder="1" applyAlignment="1" applyProtection="1">
      <alignment horizontal="left" vertical="top" wrapText="1"/>
    </xf>
    <xf numFmtId="0" fontId="8" fillId="0" borderId="30" xfId="0" applyFont="1" applyBorder="1" applyAlignment="1" applyProtection="1">
      <alignment horizontal="left" vertical="top" wrapText="1"/>
    </xf>
    <xf numFmtId="0" fontId="8" fillId="0" borderId="15" xfId="0" applyFont="1" applyBorder="1" applyAlignment="1" applyProtection="1">
      <alignment horizontal="left" wrapText="1"/>
    </xf>
    <xf numFmtId="0" fontId="8" fillId="0" borderId="16" xfId="0" applyFont="1" applyBorder="1" applyAlignment="1" applyProtection="1">
      <alignment horizontal="left" wrapText="1"/>
    </xf>
    <xf numFmtId="0" fontId="8" fillId="0" borderId="17" xfId="0" applyFont="1" applyBorder="1" applyAlignment="1" applyProtection="1">
      <alignment horizontal="left" wrapText="1"/>
    </xf>
    <xf numFmtId="0" fontId="8" fillId="0" borderId="15" xfId="0" applyFont="1" applyFill="1" applyBorder="1" applyAlignment="1" applyProtection="1">
      <alignment horizontal="left" wrapText="1"/>
    </xf>
    <xf numFmtId="0" fontId="8" fillId="0" borderId="19" xfId="0" applyFont="1" applyFill="1" applyBorder="1" applyAlignment="1" applyProtection="1">
      <alignment horizontal="left" wrapText="1"/>
    </xf>
    <xf numFmtId="0" fontId="8" fillId="0" borderId="20" xfId="0" applyFont="1" applyFill="1" applyBorder="1" applyAlignment="1" applyProtection="1">
      <alignment horizontal="left" wrapText="1"/>
    </xf>
    <xf numFmtId="0" fontId="8" fillId="0" borderId="15" xfId="0" applyFont="1" applyFill="1" applyBorder="1" applyAlignment="1" applyProtection="1">
      <alignment horizontal="left" vertical="top" wrapText="1"/>
    </xf>
    <xf numFmtId="0" fontId="8" fillId="0" borderId="13" xfId="0" applyFont="1" applyFill="1" applyBorder="1" applyAlignment="1" applyProtection="1">
      <alignment horizontal="left" vertical="top" wrapText="1"/>
    </xf>
    <xf numFmtId="0" fontId="8" fillId="0" borderId="14" xfId="0" applyFont="1" applyFill="1" applyBorder="1" applyAlignment="1" applyProtection="1">
      <alignment horizontal="left" vertical="top" wrapText="1"/>
    </xf>
  </cellXfs>
  <cellStyles count="10">
    <cellStyle name="Comma" xfId="1" builtinId="3"/>
    <cellStyle name="Comma 2" xfId="4"/>
    <cellStyle name="Currency 2" xfId="5"/>
    <cellStyle name="Currency 3" xfId="6"/>
    <cellStyle name="Normal" xfId="0" builtinId="0"/>
    <cellStyle name="Normal 2" xfId="3"/>
    <cellStyle name="Normal 3" xfId="2"/>
    <cellStyle name="Normal 4" xfId="9"/>
    <cellStyle name="Percent 2" xfId="8"/>
    <cellStyle name="Percent 3" xfId="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794"/>
  <sheetViews>
    <sheetView tabSelected="1" view="pageBreakPreview" topLeftCell="A719" zoomScaleNormal="136" zoomScaleSheetLayoutView="100" workbookViewId="0">
      <selection activeCell="E734" sqref="E734"/>
    </sheetView>
  </sheetViews>
  <sheetFormatPr defaultRowHeight="12.75"/>
  <cols>
    <col min="2" max="2" width="41.85546875" customWidth="1"/>
    <col min="3" max="3" width="11.85546875" customWidth="1"/>
    <col min="4" max="4" width="14.42578125" customWidth="1"/>
    <col min="5" max="5" width="16.5703125" customWidth="1"/>
    <col min="6" max="6" width="15.5703125" customWidth="1"/>
    <col min="7" max="7" width="14.5703125" customWidth="1"/>
    <col min="8" max="8" width="1" customWidth="1"/>
  </cols>
  <sheetData>
    <row r="1" spans="1:7" ht="18.75">
      <c r="A1" s="542" t="s">
        <v>849</v>
      </c>
      <c r="B1" s="543"/>
      <c r="C1" s="543"/>
      <c r="D1" s="543"/>
      <c r="E1" s="543"/>
      <c r="F1" s="543"/>
      <c r="G1" s="544"/>
    </row>
    <row r="2" spans="1:7">
      <c r="A2" s="3"/>
      <c r="B2" s="4"/>
      <c r="C2" s="5"/>
      <c r="D2" s="5"/>
      <c r="E2" s="6"/>
      <c r="F2" s="6"/>
      <c r="G2" s="7"/>
    </row>
    <row r="3" spans="1:7">
      <c r="A3" s="8"/>
      <c r="B3" s="9"/>
      <c r="C3" s="10"/>
      <c r="D3" s="11" t="s">
        <v>0</v>
      </c>
      <c r="E3" s="12" t="s">
        <v>0</v>
      </c>
      <c r="F3" s="12" t="s">
        <v>0</v>
      </c>
      <c r="G3" s="13" t="s">
        <v>1</v>
      </c>
    </row>
    <row r="4" spans="1:7">
      <c r="A4" s="14" t="s">
        <v>2</v>
      </c>
      <c r="B4" s="4" t="s">
        <v>3</v>
      </c>
      <c r="C4" s="15" t="s">
        <v>4</v>
      </c>
      <c r="D4" s="16" t="s">
        <v>668</v>
      </c>
      <c r="E4" s="17" t="s">
        <v>850</v>
      </c>
      <c r="F4" s="17" t="s">
        <v>850</v>
      </c>
      <c r="G4" s="18"/>
    </row>
    <row r="5" spans="1:7">
      <c r="A5" s="19"/>
      <c r="B5" s="5"/>
      <c r="C5" s="20"/>
      <c r="D5" s="21" t="s">
        <v>5</v>
      </c>
      <c r="E5" s="17" t="s">
        <v>5</v>
      </c>
      <c r="F5" s="22" t="s">
        <v>6</v>
      </c>
      <c r="G5" s="23" t="s">
        <v>7</v>
      </c>
    </row>
    <row r="6" spans="1:7">
      <c r="A6" s="1"/>
      <c r="B6" s="2"/>
      <c r="C6" s="2"/>
      <c r="D6" s="24"/>
      <c r="E6" s="25"/>
      <c r="F6" s="25"/>
      <c r="G6" s="26"/>
    </row>
    <row r="7" spans="1:7">
      <c r="A7" s="107" t="s">
        <v>8</v>
      </c>
      <c r="B7" s="106" t="s">
        <v>9</v>
      </c>
      <c r="C7" s="5"/>
      <c r="D7" s="27"/>
      <c r="E7" s="28"/>
      <c r="F7" s="28"/>
      <c r="G7" s="29"/>
    </row>
    <row r="8" spans="1:7">
      <c r="A8" s="108"/>
      <c r="B8" s="31"/>
      <c r="C8" s="31"/>
      <c r="D8" s="32"/>
      <c r="E8" s="33"/>
      <c r="F8" s="33"/>
      <c r="G8" s="34"/>
    </row>
    <row r="9" spans="1:7">
      <c r="A9" s="109" t="s">
        <v>10</v>
      </c>
      <c r="B9" s="111" t="s">
        <v>11</v>
      </c>
      <c r="C9" s="112"/>
      <c r="D9" s="113"/>
      <c r="E9" s="114"/>
      <c r="F9" s="114"/>
      <c r="G9" s="115"/>
    </row>
    <row r="10" spans="1:7">
      <c r="A10" s="109"/>
      <c r="B10" s="548" t="s">
        <v>12</v>
      </c>
      <c r="C10" s="549"/>
      <c r="D10" s="549"/>
      <c r="E10" s="549"/>
      <c r="F10" s="549"/>
      <c r="G10" s="550"/>
    </row>
    <row r="11" spans="1:7">
      <c r="A11" s="110"/>
      <c r="B11" s="31"/>
      <c r="C11" s="31"/>
      <c r="D11" s="32"/>
      <c r="E11" s="33"/>
      <c r="F11" s="33"/>
      <c r="G11" s="34"/>
    </row>
    <row r="12" spans="1:7">
      <c r="A12" s="109" t="s">
        <v>13</v>
      </c>
      <c r="B12" s="111" t="s">
        <v>14</v>
      </c>
      <c r="C12" s="5"/>
      <c r="D12" s="27"/>
      <c r="E12" s="28"/>
      <c r="F12" s="28"/>
      <c r="G12" s="29"/>
    </row>
    <row r="13" spans="1:7">
      <c r="A13" s="109"/>
      <c r="B13" s="551" t="s">
        <v>15</v>
      </c>
      <c r="C13" s="552"/>
      <c r="D13" s="552"/>
      <c r="E13" s="552"/>
      <c r="F13" s="552"/>
      <c r="G13" s="553"/>
    </row>
    <row r="14" spans="1:7">
      <c r="A14" s="19"/>
      <c r="B14" s="554" t="s">
        <v>16</v>
      </c>
      <c r="C14" s="555"/>
      <c r="D14" s="555"/>
      <c r="E14" s="555"/>
      <c r="F14" s="555"/>
      <c r="G14" s="556"/>
    </row>
    <row r="15" spans="1:7">
      <c r="A15" s="19"/>
      <c r="B15" s="524" t="s">
        <v>17</v>
      </c>
      <c r="C15" s="525"/>
      <c r="D15" s="525"/>
      <c r="E15" s="525"/>
      <c r="F15" s="525"/>
      <c r="G15" s="526"/>
    </row>
    <row r="16" spans="1:7">
      <c r="A16" s="19"/>
      <c r="B16" s="545" t="s">
        <v>18</v>
      </c>
      <c r="C16" s="525"/>
      <c r="D16" s="525"/>
      <c r="E16" s="525"/>
      <c r="F16" s="525"/>
      <c r="G16" s="526"/>
    </row>
    <row r="17" spans="1:7">
      <c r="A17" s="19"/>
      <c r="B17" s="362" t="s">
        <v>657</v>
      </c>
      <c r="C17" s="360"/>
      <c r="D17" s="360"/>
      <c r="E17" s="360"/>
      <c r="F17" s="360"/>
      <c r="G17" s="361"/>
    </row>
    <row r="18" spans="1:7">
      <c r="A18" s="19"/>
      <c r="B18" s="545" t="s">
        <v>19</v>
      </c>
      <c r="C18" s="546"/>
      <c r="D18" s="546"/>
      <c r="E18" s="546"/>
      <c r="F18" s="546"/>
      <c r="G18" s="547"/>
    </row>
    <row r="19" spans="1:7">
      <c r="A19" s="19"/>
      <c r="B19" s="524" t="s">
        <v>20</v>
      </c>
      <c r="C19" s="525"/>
      <c r="D19" s="525"/>
      <c r="E19" s="525"/>
      <c r="F19" s="525"/>
      <c r="G19" s="526"/>
    </row>
    <row r="20" spans="1:7">
      <c r="A20" s="19"/>
      <c r="B20" s="524" t="s">
        <v>21</v>
      </c>
      <c r="C20" s="525"/>
      <c r="D20" s="525"/>
      <c r="E20" s="525"/>
      <c r="F20" s="525"/>
      <c r="G20" s="526"/>
    </row>
    <row r="21" spans="1:7">
      <c r="A21" s="19"/>
      <c r="B21" s="533" t="s">
        <v>22</v>
      </c>
      <c r="C21" s="534"/>
      <c r="D21" s="534"/>
      <c r="E21" s="534"/>
      <c r="F21" s="534"/>
      <c r="G21" s="535"/>
    </row>
    <row r="22" spans="1:7">
      <c r="A22" s="19"/>
      <c r="B22" s="536" t="s">
        <v>23</v>
      </c>
      <c r="C22" s="534"/>
      <c r="D22" s="534"/>
      <c r="E22" s="534"/>
      <c r="F22" s="534"/>
      <c r="G22" s="535"/>
    </row>
    <row r="23" spans="1:7">
      <c r="A23" s="19"/>
      <c r="B23" s="537" t="s">
        <v>24</v>
      </c>
      <c r="C23" s="538"/>
      <c r="D23" s="538"/>
      <c r="E23" s="538"/>
      <c r="F23" s="538"/>
      <c r="G23" s="539"/>
    </row>
    <row r="24" spans="1:7">
      <c r="A24" s="36"/>
      <c r="B24" s="524" t="s">
        <v>25</v>
      </c>
      <c r="C24" s="525"/>
      <c r="D24" s="525"/>
      <c r="E24" s="525"/>
      <c r="F24" s="525"/>
      <c r="G24" s="526"/>
    </row>
    <row r="25" spans="1:7">
      <c r="A25" s="35"/>
      <c r="B25" s="558" t="s">
        <v>26</v>
      </c>
      <c r="C25" s="559"/>
      <c r="D25" s="559"/>
      <c r="E25" s="559"/>
      <c r="F25" s="559"/>
      <c r="G25" s="560"/>
    </row>
    <row r="26" spans="1:7">
      <c r="A26" s="313" t="s">
        <v>27</v>
      </c>
      <c r="B26" s="363" t="s">
        <v>539</v>
      </c>
      <c r="C26" s="93" t="s">
        <v>28</v>
      </c>
      <c r="D26" s="94">
        <v>177.3</v>
      </c>
      <c r="E26" s="95">
        <f>ROUND(D26*(100+G26)/100,1)</f>
        <v>195</v>
      </c>
      <c r="F26" s="96">
        <f t="shared" ref="F26:F33" si="0">+E26*1.14</f>
        <v>222.29999999999998</v>
      </c>
      <c r="G26" s="37">
        <v>10</v>
      </c>
    </row>
    <row r="27" spans="1:7">
      <c r="A27" s="314" t="s">
        <v>29</v>
      </c>
      <c r="B27" s="97" t="s">
        <v>540</v>
      </c>
      <c r="C27" s="98" t="s">
        <v>546</v>
      </c>
      <c r="D27" s="99">
        <v>13.3</v>
      </c>
      <c r="E27" s="100">
        <f>ROUND(D27*(100+G27)/100,1)</f>
        <v>14.6</v>
      </c>
      <c r="F27" s="101">
        <f t="shared" si="0"/>
        <v>16.643999999999998</v>
      </c>
      <c r="G27" s="38">
        <v>10</v>
      </c>
    </row>
    <row r="28" spans="1:7">
      <c r="A28" s="314" t="s">
        <v>31</v>
      </c>
      <c r="B28" s="97" t="s">
        <v>541</v>
      </c>
      <c r="C28" s="98" t="s">
        <v>546</v>
      </c>
      <c r="D28" s="99">
        <v>11</v>
      </c>
      <c r="E28" s="100">
        <f t="shared" ref="E28:E30" si="1">ROUND(D28*(100+G28)/100,1)</f>
        <v>12.1</v>
      </c>
      <c r="F28" s="101">
        <f t="shared" ref="F28:F30" si="2">+E28*1.14</f>
        <v>13.793999999999999</v>
      </c>
      <c r="G28" s="38">
        <v>10</v>
      </c>
    </row>
    <row r="29" spans="1:7">
      <c r="A29" s="314" t="s">
        <v>34</v>
      </c>
      <c r="B29" s="97" t="s">
        <v>542</v>
      </c>
      <c r="C29" s="98" t="s">
        <v>546</v>
      </c>
      <c r="D29" s="99">
        <v>7.4</v>
      </c>
      <c r="E29" s="100">
        <f t="shared" si="1"/>
        <v>8.1</v>
      </c>
      <c r="F29" s="101">
        <f t="shared" si="2"/>
        <v>9.2339999999999982</v>
      </c>
      <c r="G29" s="38">
        <v>10</v>
      </c>
    </row>
    <row r="30" spans="1:7">
      <c r="A30" s="314" t="s">
        <v>35</v>
      </c>
      <c r="B30" s="97" t="s">
        <v>543</v>
      </c>
      <c r="C30" s="98" t="s">
        <v>546</v>
      </c>
      <c r="D30" s="99">
        <v>6.1</v>
      </c>
      <c r="E30" s="100">
        <f t="shared" si="1"/>
        <v>6.7</v>
      </c>
      <c r="F30" s="101">
        <f t="shared" si="2"/>
        <v>7.6379999999999999</v>
      </c>
      <c r="G30" s="38">
        <v>10</v>
      </c>
    </row>
    <row r="31" spans="1:7">
      <c r="A31" s="314" t="s">
        <v>38</v>
      </c>
      <c r="B31" s="97" t="s">
        <v>32</v>
      </c>
      <c r="C31" s="98" t="s">
        <v>33</v>
      </c>
      <c r="D31" s="99">
        <v>4.6900000000000004</v>
      </c>
      <c r="E31" s="100">
        <f>ROUND(D31*(100+G31)/100,3)</f>
        <v>5.1589999999999998</v>
      </c>
      <c r="F31" s="101">
        <f t="shared" si="0"/>
        <v>5.8812599999999993</v>
      </c>
      <c r="G31" s="38">
        <v>10</v>
      </c>
    </row>
    <row r="32" spans="1:7">
      <c r="A32" s="314" t="s">
        <v>544</v>
      </c>
      <c r="B32" s="97" t="s">
        <v>36</v>
      </c>
      <c r="C32" s="98" t="s">
        <v>37</v>
      </c>
      <c r="D32" s="99">
        <v>305.60000000000002</v>
      </c>
      <c r="E32" s="100">
        <f>ROUND(D32*(100+G32)/100,3)</f>
        <v>336.16</v>
      </c>
      <c r="F32" s="101">
        <f t="shared" si="0"/>
        <v>383.22239999999999</v>
      </c>
      <c r="G32" s="38">
        <v>10</v>
      </c>
    </row>
    <row r="33" spans="1:7">
      <c r="A33" s="315" t="s">
        <v>545</v>
      </c>
      <c r="B33" s="64" t="s">
        <v>36</v>
      </c>
      <c r="C33" s="102" t="s">
        <v>39</v>
      </c>
      <c r="D33" s="103">
        <v>101.86</v>
      </c>
      <c r="E33" s="104">
        <f>ROUND(D33*(100+G33)/100,3)</f>
        <v>112.04600000000001</v>
      </c>
      <c r="F33" s="105">
        <f t="shared" si="0"/>
        <v>127.73244</v>
      </c>
      <c r="G33" s="40">
        <v>10</v>
      </c>
    </row>
    <row r="34" spans="1:7">
      <c r="A34" s="19"/>
      <c r="B34" s="5"/>
      <c r="C34" s="41"/>
      <c r="D34" s="42"/>
      <c r="E34" s="43"/>
      <c r="F34" s="43"/>
      <c r="G34" s="44"/>
    </row>
    <row r="35" spans="1:7">
      <c r="A35" s="316" t="s">
        <v>40</v>
      </c>
      <c r="B35" s="364" t="s">
        <v>41</v>
      </c>
      <c r="C35" s="20"/>
      <c r="D35" s="16"/>
      <c r="E35" s="116"/>
      <c r="F35" s="116"/>
      <c r="G35" s="117"/>
    </row>
    <row r="36" spans="1:7">
      <c r="A36" s="317" t="s">
        <v>42</v>
      </c>
      <c r="B36" s="118" t="s">
        <v>43</v>
      </c>
      <c r="C36" s="119" t="s">
        <v>44</v>
      </c>
      <c r="D36" s="120">
        <v>1.22</v>
      </c>
      <c r="E36" s="121">
        <v>2</v>
      </c>
      <c r="F36" s="122">
        <f>+E36*1.14</f>
        <v>2.2799999999999998</v>
      </c>
      <c r="G36" s="123" t="s">
        <v>568</v>
      </c>
    </row>
    <row r="37" spans="1:7">
      <c r="A37" s="314" t="s">
        <v>45</v>
      </c>
      <c r="B37" s="124" t="s">
        <v>46</v>
      </c>
      <c r="C37" s="97" t="s">
        <v>44</v>
      </c>
      <c r="D37" s="99">
        <v>2.23</v>
      </c>
      <c r="E37" s="121">
        <v>3</v>
      </c>
      <c r="F37" s="101">
        <f>+E37*1.14</f>
        <v>3.42</v>
      </c>
      <c r="G37" s="126" t="s">
        <v>568</v>
      </c>
    </row>
    <row r="38" spans="1:7">
      <c r="A38" s="35"/>
      <c r="B38" s="31"/>
      <c r="C38" s="39"/>
      <c r="D38" s="47"/>
      <c r="E38" s="48"/>
      <c r="F38" s="48"/>
      <c r="G38" s="49"/>
    </row>
    <row r="39" spans="1:7">
      <c r="A39" s="316" t="s">
        <v>47</v>
      </c>
      <c r="B39" s="364" t="s">
        <v>48</v>
      </c>
      <c r="C39" s="20"/>
      <c r="D39" s="127"/>
      <c r="E39" s="128"/>
      <c r="F39" s="128"/>
      <c r="G39" s="117"/>
    </row>
    <row r="40" spans="1:7">
      <c r="A40" s="317" t="s">
        <v>49</v>
      </c>
      <c r="B40" s="118" t="s">
        <v>50</v>
      </c>
      <c r="C40" s="119" t="s">
        <v>51</v>
      </c>
      <c r="D40" s="120">
        <v>8.59</v>
      </c>
      <c r="E40" s="121">
        <f>D40*1.1</f>
        <v>9.4489999999999998</v>
      </c>
      <c r="F40" s="122">
        <f>+E40*1.14</f>
        <v>10.771859999999998</v>
      </c>
      <c r="G40" s="129">
        <v>10</v>
      </c>
    </row>
    <row r="41" spans="1:7">
      <c r="A41" s="314" t="s">
        <v>52</v>
      </c>
      <c r="B41" s="118" t="s">
        <v>53</v>
      </c>
      <c r="C41" s="119" t="s">
        <v>51</v>
      </c>
      <c r="D41" s="99">
        <v>1.73</v>
      </c>
      <c r="E41" s="121">
        <f t="shared" ref="E41:E42" si="3">D41*1.1</f>
        <v>1.903</v>
      </c>
      <c r="F41" s="101">
        <f>+E41*1.14</f>
        <v>2.1694199999999997</v>
      </c>
      <c r="G41" s="129">
        <v>10</v>
      </c>
    </row>
    <row r="42" spans="1:7">
      <c r="A42" s="314" t="s">
        <v>54</v>
      </c>
      <c r="B42" s="124" t="s">
        <v>55</v>
      </c>
      <c r="C42" s="97" t="s">
        <v>51</v>
      </c>
      <c r="D42" s="99">
        <v>1.73</v>
      </c>
      <c r="E42" s="121">
        <f t="shared" si="3"/>
        <v>1.903</v>
      </c>
      <c r="F42" s="101">
        <f>+E42*1.14</f>
        <v>2.1694199999999997</v>
      </c>
      <c r="G42" s="129">
        <v>10</v>
      </c>
    </row>
    <row r="43" spans="1:7">
      <c r="A43" s="110"/>
      <c r="B43" s="130"/>
      <c r="C43" s="64"/>
      <c r="D43" s="131"/>
      <c r="E43" s="132"/>
      <c r="F43" s="132"/>
      <c r="G43" s="133"/>
    </row>
    <row r="44" spans="1:7">
      <c r="A44" s="316" t="s">
        <v>56</v>
      </c>
      <c r="B44" s="364"/>
      <c r="C44" s="20"/>
      <c r="D44" s="127"/>
      <c r="E44" s="128"/>
      <c r="F44" s="134"/>
      <c r="G44" s="117"/>
    </row>
    <row r="45" spans="1:7">
      <c r="A45" s="317" t="s">
        <v>58</v>
      </c>
      <c r="B45" s="395" t="s">
        <v>658</v>
      </c>
      <c r="C45" s="119"/>
      <c r="D45" s="121"/>
      <c r="E45" s="121"/>
      <c r="F45" s="122"/>
      <c r="G45" s="135">
        <v>0</v>
      </c>
    </row>
    <row r="46" spans="1:7">
      <c r="A46" s="317" t="s">
        <v>60</v>
      </c>
      <c r="B46" s="396" t="s">
        <v>248</v>
      </c>
      <c r="C46" s="119"/>
      <c r="D46" s="121"/>
      <c r="E46" s="121"/>
      <c r="F46" s="101"/>
      <c r="G46" s="135">
        <v>0</v>
      </c>
    </row>
    <row r="47" spans="1:7">
      <c r="A47" s="317" t="s">
        <v>62</v>
      </c>
      <c r="B47" s="118" t="s">
        <v>659</v>
      </c>
      <c r="C47" s="119"/>
      <c r="D47" s="121">
        <v>100</v>
      </c>
      <c r="E47" s="121">
        <v>250</v>
      </c>
      <c r="F47" s="101">
        <v>250</v>
      </c>
      <c r="G47" s="398" t="s">
        <v>568</v>
      </c>
    </row>
    <row r="48" spans="1:7">
      <c r="A48" s="317" t="s">
        <v>63</v>
      </c>
      <c r="B48" s="397" t="s">
        <v>660</v>
      </c>
      <c r="C48" s="119" t="s">
        <v>61</v>
      </c>
      <c r="D48" s="125">
        <v>71.5</v>
      </c>
      <c r="E48" s="125">
        <f>D48*1.1</f>
        <v>78.650000000000006</v>
      </c>
      <c r="F48" s="101">
        <f t="shared" ref="F48:F49" si="4">E48*1.14</f>
        <v>89.661000000000001</v>
      </c>
      <c r="G48" s="399">
        <v>10</v>
      </c>
    </row>
    <row r="49" spans="1:7">
      <c r="A49" s="317" t="s">
        <v>64</v>
      </c>
      <c r="B49" s="118" t="s">
        <v>661</v>
      </c>
      <c r="C49" s="119" t="s">
        <v>61</v>
      </c>
      <c r="D49" s="125">
        <v>110</v>
      </c>
      <c r="E49" s="125">
        <f>D49*1.1</f>
        <v>121.00000000000001</v>
      </c>
      <c r="F49" s="101">
        <f t="shared" si="4"/>
        <v>137.94</v>
      </c>
      <c r="G49" s="399">
        <v>10</v>
      </c>
    </row>
    <row r="50" spans="1:7">
      <c r="A50" s="317" t="s">
        <v>846</v>
      </c>
      <c r="B50" s="137" t="s">
        <v>847</v>
      </c>
      <c r="C50" s="119" t="s">
        <v>848</v>
      </c>
      <c r="D50" s="125">
        <v>1447.37</v>
      </c>
      <c r="E50" s="125">
        <f>D50*1.1</f>
        <v>1592.107</v>
      </c>
      <c r="F50" s="101">
        <f>E50*1.14</f>
        <v>1815.0019799999998</v>
      </c>
      <c r="G50" s="473">
        <v>10</v>
      </c>
    </row>
    <row r="51" spans="1:7">
      <c r="A51" s="318"/>
      <c r="B51" s="53"/>
      <c r="C51" s="54"/>
      <c r="D51" s="55"/>
      <c r="E51" s="55"/>
      <c r="F51" s="55"/>
      <c r="G51" s="56"/>
    </row>
    <row r="52" spans="1:7">
      <c r="A52" s="319"/>
      <c r="B52" s="57"/>
      <c r="C52" s="2"/>
      <c r="D52" s="58"/>
      <c r="E52" s="58"/>
      <c r="F52" s="58"/>
      <c r="G52" s="59"/>
    </row>
    <row r="53" spans="1:7">
      <c r="A53" s="60"/>
      <c r="B53" s="5"/>
      <c r="C53" s="5"/>
      <c r="D53" s="61"/>
      <c r="E53" s="62"/>
      <c r="F53" s="62"/>
      <c r="G53" s="63"/>
    </row>
    <row r="54" spans="1:7">
      <c r="A54" s="8"/>
      <c r="B54" s="9"/>
      <c r="C54" s="10"/>
      <c r="D54" s="11" t="s">
        <v>0</v>
      </c>
      <c r="E54" s="12" t="s">
        <v>0</v>
      </c>
      <c r="F54" s="12" t="s">
        <v>0</v>
      </c>
      <c r="G54" s="13" t="s">
        <v>1</v>
      </c>
    </row>
    <row r="55" spans="1:7">
      <c r="A55" s="14" t="s">
        <v>2</v>
      </c>
      <c r="B55" s="4" t="s">
        <v>3</v>
      </c>
      <c r="C55" s="15" t="s">
        <v>4</v>
      </c>
      <c r="D55" s="16" t="s">
        <v>668</v>
      </c>
      <c r="E55" s="17" t="s">
        <v>850</v>
      </c>
      <c r="F55" s="17" t="s">
        <v>850</v>
      </c>
      <c r="G55" s="18"/>
    </row>
    <row r="56" spans="1:7">
      <c r="A56" s="35"/>
      <c r="B56" s="31"/>
      <c r="C56" s="64"/>
      <c r="D56" s="21" t="s">
        <v>5</v>
      </c>
      <c r="E56" s="475" t="s">
        <v>5</v>
      </c>
      <c r="F56" s="476" t="s">
        <v>6</v>
      </c>
      <c r="G56" s="23" t="s">
        <v>7</v>
      </c>
    </row>
    <row r="57" spans="1:7">
      <c r="A57" s="1"/>
      <c r="B57" s="5"/>
      <c r="C57" s="45"/>
      <c r="D57" s="65"/>
      <c r="E57" s="66"/>
      <c r="F57" s="66"/>
      <c r="G57" s="67"/>
    </row>
    <row r="58" spans="1:7">
      <c r="A58" s="138"/>
      <c r="B58" s="139" t="s">
        <v>65</v>
      </c>
      <c r="C58" s="45"/>
      <c r="D58" s="65"/>
      <c r="E58" s="66"/>
      <c r="F58" s="66"/>
      <c r="G58" s="67"/>
    </row>
    <row r="59" spans="1:7">
      <c r="A59" s="30"/>
      <c r="B59" s="31"/>
      <c r="C59" s="39"/>
      <c r="D59" s="68"/>
      <c r="E59" s="69"/>
      <c r="F59" s="69"/>
      <c r="G59" s="70"/>
    </row>
    <row r="60" spans="1:7">
      <c r="A60" s="19"/>
      <c r="B60" s="5"/>
      <c r="C60" s="45"/>
      <c r="D60" s="50"/>
      <c r="E60" s="51"/>
      <c r="F60" s="51"/>
      <c r="G60" s="46"/>
    </row>
    <row r="61" spans="1:7">
      <c r="A61" s="316" t="s">
        <v>66</v>
      </c>
      <c r="B61" s="378" t="s">
        <v>603</v>
      </c>
      <c r="C61" s="20"/>
      <c r="D61" s="127"/>
      <c r="E61" s="128"/>
      <c r="F61" s="128"/>
      <c r="G61" s="117"/>
    </row>
    <row r="62" spans="1:7">
      <c r="A62" s="317" t="s">
        <v>67</v>
      </c>
      <c r="B62" s="118" t="s">
        <v>604</v>
      </c>
      <c r="C62" s="119"/>
      <c r="D62" s="140">
        <v>200</v>
      </c>
      <c r="E62" s="141">
        <v>200</v>
      </c>
      <c r="F62" s="122">
        <v>200</v>
      </c>
      <c r="G62" s="388">
        <v>0</v>
      </c>
    </row>
    <row r="63" spans="1:7">
      <c r="A63" s="317" t="s">
        <v>68</v>
      </c>
      <c r="B63" s="118" t="s">
        <v>605</v>
      </c>
      <c r="C63" s="119"/>
      <c r="D63" s="140">
        <v>60</v>
      </c>
      <c r="E63" s="141">
        <v>60</v>
      </c>
      <c r="F63" s="101">
        <f>+E63*1.14</f>
        <v>68.399999999999991</v>
      </c>
      <c r="G63" s="388">
        <v>0</v>
      </c>
    </row>
    <row r="64" spans="1:7">
      <c r="A64" s="320"/>
      <c r="B64" s="31"/>
      <c r="C64" s="39"/>
      <c r="D64" s="47"/>
      <c r="E64" s="48"/>
      <c r="F64" s="48"/>
      <c r="G64" s="49"/>
    </row>
    <row r="65" spans="1:7">
      <c r="A65" s="316" t="s">
        <v>69</v>
      </c>
      <c r="B65" s="364" t="s">
        <v>70</v>
      </c>
      <c r="C65" s="20"/>
      <c r="D65" s="127"/>
      <c r="E65" s="128"/>
      <c r="F65" s="128"/>
      <c r="G65" s="117"/>
    </row>
    <row r="66" spans="1:7">
      <c r="A66" s="317" t="s">
        <v>71</v>
      </c>
      <c r="B66" s="480" t="s">
        <v>596</v>
      </c>
      <c r="C66" s="119"/>
      <c r="D66" s="142">
        <v>9</v>
      </c>
      <c r="E66" s="481">
        <v>0</v>
      </c>
      <c r="F66" s="122">
        <v>0</v>
      </c>
      <c r="G66" s="388" t="s">
        <v>568</v>
      </c>
    </row>
    <row r="67" spans="1:7">
      <c r="A67" s="317"/>
      <c r="B67" s="118" t="s">
        <v>597</v>
      </c>
      <c r="C67" s="119"/>
      <c r="D67" s="142"/>
      <c r="E67" s="141"/>
      <c r="F67" s="122"/>
      <c r="G67" s="135"/>
    </row>
    <row r="68" spans="1:7">
      <c r="A68" s="317"/>
      <c r="B68" s="118" t="s">
        <v>598</v>
      </c>
      <c r="C68" s="119"/>
      <c r="D68" s="142"/>
      <c r="E68" s="141">
        <v>250</v>
      </c>
      <c r="F68" s="122">
        <v>250</v>
      </c>
      <c r="G68" s="388" t="s">
        <v>568</v>
      </c>
    </row>
    <row r="69" spans="1:7">
      <c r="A69" s="317"/>
      <c r="B69" s="118" t="s">
        <v>599</v>
      </c>
      <c r="C69" s="119"/>
      <c r="D69" s="142"/>
      <c r="E69" s="141"/>
      <c r="F69" s="122"/>
      <c r="G69" s="135"/>
    </row>
    <row r="70" spans="1:7">
      <c r="A70" s="317"/>
      <c r="B70" s="118" t="s">
        <v>600</v>
      </c>
      <c r="C70" s="119"/>
      <c r="D70" s="142"/>
      <c r="E70" s="141"/>
      <c r="F70" s="122"/>
      <c r="G70" s="135"/>
    </row>
    <row r="71" spans="1:7">
      <c r="A71" s="317"/>
      <c r="B71" s="118" t="s">
        <v>601</v>
      </c>
      <c r="C71" s="119"/>
      <c r="D71" s="142"/>
      <c r="E71" s="141"/>
      <c r="F71" s="141"/>
      <c r="G71" s="135"/>
    </row>
    <row r="72" spans="1:7">
      <c r="A72" s="316"/>
      <c r="B72" s="112" t="s">
        <v>602</v>
      </c>
      <c r="C72" s="20"/>
      <c r="D72" s="148"/>
      <c r="E72" s="149"/>
      <c r="F72" s="149"/>
      <c r="G72" s="150"/>
    </row>
    <row r="73" spans="1:7">
      <c r="A73" s="318"/>
      <c r="B73" s="71"/>
      <c r="C73" s="54"/>
      <c r="D73" s="72"/>
      <c r="E73" s="73"/>
      <c r="F73" s="73"/>
      <c r="G73" s="56"/>
    </row>
    <row r="74" spans="1:7">
      <c r="A74" s="316" t="s">
        <v>73</v>
      </c>
      <c r="B74" s="365" t="s">
        <v>74</v>
      </c>
      <c r="C74" s="20"/>
      <c r="D74" s="117"/>
      <c r="E74" s="143"/>
      <c r="F74" s="143"/>
      <c r="G74" s="117"/>
    </row>
    <row r="75" spans="1:7">
      <c r="A75" s="317" t="s">
        <v>75</v>
      </c>
      <c r="B75" s="119" t="s">
        <v>76</v>
      </c>
      <c r="C75" s="119" t="s">
        <v>77</v>
      </c>
      <c r="D75" s="144">
        <v>19.48</v>
      </c>
      <c r="E75" s="122">
        <f>ROUND(D75*(100+G75)/100,3)</f>
        <v>21.428000000000001</v>
      </c>
      <c r="F75" s="122">
        <f t="shared" ref="F75:F81" si="5">+E75*1.14</f>
        <v>24.42792</v>
      </c>
      <c r="G75" s="146">
        <v>10</v>
      </c>
    </row>
    <row r="76" spans="1:7">
      <c r="A76" s="314" t="s">
        <v>78</v>
      </c>
      <c r="B76" s="97" t="s">
        <v>79</v>
      </c>
      <c r="C76" s="97" t="s">
        <v>80</v>
      </c>
      <c r="D76" s="145">
        <v>40.93</v>
      </c>
      <c r="E76" s="101">
        <f>ROUND(D76*(100+G76)/100,3)</f>
        <v>45.023000000000003</v>
      </c>
      <c r="F76" s="101">
        <f t="shared" si="5"/>
        <v>51.326219999999999</v>
      </c>
      <c r="G76" s="147">
        <v>10</v>
      </c>
    </row>
    <row r="77" spans="1:7">
      <c r="A77" s="314" t="s">
        <v>81</v>
      </c>
      <c r="B77" s="97" t="s">
        <v>82</v>
      </c>
      <c r="C77" s="97" t="s">
        <v>83</v>
      </c>
      <c r="D77" s="145">
        <v>81.84</v>
      </c>
      <c r="E77" s="101">
        <f>ROUND(D77*(100+G77)/100,3)</f>
        <v>90.024000000000001</v>
      </c>
      <c r="F77" s="101">
        <f t="shared" si="5"/>
        <v>102.62736</v>
      </c>
      <c r="G77" s="147">
        <v>10</v>
      </c>
    </row>
    <row r="78" spans="1:7">
      <c r="A78" s="314" t="s">
        <v>84</v>
      </c>
      <c r="B78" s="97" t="s">
        <v>85</v>
      </c>
      <c r="C78" s="97" t="s">
        <v>86</v>
      </c>
      <c r="D78" s="145">
        <v>23.39</v>
      </c>
      <c r="E78" s="101">
        <f>ROUND(D78*(100+G78)/100,3)</f>
        <v>25.728999999999999</v>
      </c>
      <c r="F78" s="101">
        <f t="shared" si="5"/>
        <v>29.331059999999997</v>
      </c>
      <c r="G78" s="147">
        <v>10</v>
      </c>
    </row>
    <row r="79" spans="1:7">
      <c r="A79" s="314" t="s">
        <v>87</v>
      </c>
      <c r="B79" s="97" t="s">
        <v>88</v>
      </c>
      <c r="C79" s="97" t="s">
        <v>89</v>
      </c>
      <c r="D79" s="145">
        <v>117</v>
      </c>
      <c r="E79" s="101">
        <f>ROUND(D79*(100+G79)/100,1)</f>
        <v>128.69999999999999</v>
      </c>
      <c r="F79" s="101">
        <f t="shared" si="5"/>
        <v>146.71799999999996</v>
      </c>
      <c r="G79" s="147">
        <v>10</v>
      </c>
    </row>
    <row r="80" spans="1:7">
      <c r="A80" s="314" t="s">
        <v>90</v>
      </c>
      <c r="B80" s="97" t="s">
        <v>91</v>
      </c>
      <c r="C80" s="97" t="s">
        <v>89</v>
      </c>
      <c r="D80" s="145">
        <v>117</v>
      </c>
      <c r="E80" s="101">
        <f>ROUND(D80*(100+G80)/100,1)</f>
        <v>128.69999999999999</v>
      </c>
      <c r="F80" s="101">
        <f t="shared" si="5"/>
        <v>146.71799999999996</v>
      </c>
      <c r="G80" s="147">
        <v>10</v>
      </c>
    </row>
    <row r="81" spans="1:7">
      <c r="A81" s="314" t="s">
        <v>92</v>
      </c>
      <c r="B81" s="97" t="s">
        <v>93</v>
      </c>
      <c r="C81" s="97" t="s">
        <v>94</v>
      </c>
      <c r="D81" s="145">
        <v>1.2</v>
      </c>
      <c r="E81" s="101">
        <f>ROUND(D81*(100+G81)/100,1)</f>
        <v>1.3</v>
      </c>
      <c r="F81" s="101">
        <f t="shared" si="5"/>
        <v>1.482</v>
      </c>
      <c r="G81" s="147">
        <v>10</v>
      </c>
    </row>
    <row r="82" spans="1:7">
      <c r="A82" s="52"/>
      <c r="B82" s="71"/>
      <c r="C82" s="54"/>
      <c r="D82" s="74"/>
      <c r="E82" s="75"/>
      <c r="F82" s="75"/>
      <c r="G82" s="76"/>
    </row>
    <row r="83" spans="1:7">
      <c r="A83" s="316" t="s">
        <v>606</v>
      </c>
      <c r="B83" s="379" t="s">
        <v>613</v>
      </c>
      <c r="C83" s="20"/>
      <c r="D83" s="117"/>
      <c r="E83" s="143"/>
      <c r="F83" s="143"/>
      <c r="G83" s="117"/>
    </row>
    <row r="84" spans="1:7">
      <c r="A84" s="317"/>
      <c r="B84" s="119"/>
      <c r="C84" s="119"/>
      <c r="D84" s="144"/>
      <c r="E84" s="122"/>
      <c r="F84" s="122"/>
      <c r="G84" s="146"/>
    </row>
    <row r="85" spans="1:7">
      <c r="A85" s="314"/>
      <c r="B85" s="97" t="s">
        <v>611</v>
      </c>
      <c r="C85" s="97"/>
      <c r="D85" s="145">
        <v>270</v>
      </c>
      <c r="E85" s="101">
        <v>350</v>
      </c>
      <c r="F85" s="101">
        <f>E85*1.14</f>
        <v>398.99999999999994</v>
      </c>
      <c r="G85" s="380" t="s">
        <v>568</v>
      </c>
    </row>
    <row r="86" spans="1:7">
      <c r="A86" s="314"/>
      <c r="B86" s="97" t="s">
        <v>607</v>
      </c>
      <c r="C86" s="97"/>
      <c r="D86" s="145"/>
      <c r="E86" s="101"/>
      <c r="F86" s="101"/>
      <c r="G86" s="380"/>
    </row>
    <row r="87" spans="1:7">
      <c r="A87" s="314"/>
      <c r="B87" s="97" t="s">
        <v>608</v>
      </c>
      <c r="C87" s="97"/>
      <c r="D87" s="145"/>
      <c r="E87" s="101"/>
      <c r="F87" s="101"/>
      <c r="G87" s="380"/>
    </row>
    <row r="88" spans="1:7">
      <c r="A88" s="314"/>
      <c r="B88" s="97" t="s">
        <v>609</v>
      </c>
      <c r="C88" s="97"/>
      <c r="D88" s="145">
        <v>135</v>
      </c>
      <c r="E88" s="101">
        <v>200</v>
      </c>
      <c r="F88" s="101">
        <f>E88*1.14</f>
        <v>227.99999999999997</v>
      </c>
      <c r="G88" s="380" t="s">
        <v>568</v>
      </c>
    </row>
    <row r="89" spans="1:7">
      <c r="A89" s="314"/>
      <c r="B89" s="97" t="s">
        <v>608</v>
      </c>
      <c r="C89" s="97"/>
      <c r="D89" s="145"/>
      <c r="E89" s="101"/>
      <c r="F89" s="101"/>
      <c r="G89" s="147"/>
    </row>
    <row r="90" spans="1:7">
      <c r="A90" s="314"/>
      <c r="B90" s="97" t="s">
        <v>612</v>
      </c>
      <c r="C90" s="97"/>
      <c r="D90" s="145"/>
      <c r="E90" s="101"/>
      <c r="F90" s="101"/>
      <c r="G90" s="147"/>
    </row>
    <row r="91" spans="1:7">
      <c r="A91" s="334"/>
      <c r="B91" s="381" t="s">
        <v>614</v>
      </c>
      <c r="C91" s="274"/>
      <c r="D91" s="382">
        <v>100</v>
      </c>
      <c r="E91" s="383">
        <v>100</v>
      </c>
      <c r="F91" s="383">
        <v>114</v>
      </c>
      <c r="G91" s="385">
        <v>0</v>
      </c>
    </row>
    <row r="92" spans="1:7">
      <c r="A92" s="334"/>
      <c r="B92" s="381"/>
      <c r="C92" s="274"/>
      <c r="D92" s="382"/>
      <c r="E92" s="383"/>
      <c r="F92" s="383"/>
      <c r="G92" s="384"/>
    </row>
    <row r="93" spans="1:7">
      <c r="A93" s="8"/>
      <c r="B93" s="9"/>
      <c r="C93" s="10"/>
      <c r="D93" s="11" t="s">
        <v>0</v>
      </c>
      <c r="E93" s="12" t="s">
        <v>0</v>
      </c>
      <c r="F93" s="12" t="s">
        <v>0</v>
      </c>
      <c r="G93" s="13" t="s">
        <v>1</v>
      </c>
    </row>
    <row r="94" spans="1:7">
      <c r="A94" s="14" t="s">
        <v>2</v>
      </c>
      <c r="B94" s="4" t="s">
        <v>3</v>
      </c>
      <c r="C94" s="15" t="s">
        <v>4</v>
      </c>
      <c r="D94" s="16" t="s">
        <v>668</v>
      </c>
      <c r="E94" s="17" t="s">
        <v>850</v>
      </c>
      <c r="F94" s="17" t="s">
        <v>850</v>
      </c>
      <c r="G94" s="18"/>
    </row>
    <row r="95" spans="1:7">
      <c r="A95" s="35"/>
      <c r="B95" s="31"/>
      <c r="C95" s="64"/>
      <c r="D95" s="21" t="s">
        <v>5</v>
      </c>
      <c r="E95" s="17" t="s">
        <v>5</v>
      </c>
      <c r="F95" s="22" t="s">
        <v>6</v>
      </c>
      <c r="G95" s="23" t="s">
        <v>7</v>
      </c>
    </row>
    <row r="96" spans="1:7">
      <c r="A96" s="52"/>
      <c r="B96" s="71"/>
      <c r="C96" s="54"/>
      <c r="D96" s="74"/>
      <c r="E96" s="75"/>
      <c r="F96" s="75"/>
      <c r="G96" s="76"/>
    </row>
    <row r="97" spans="1:28">
      <c r="A97" s="316" t="s">
        <v>616</v>
      </c>
      <c r="B97" s="379" t="s">
        <v>617</v>
      </c>
      <c r="C97" s="20"/>
      <c r="D97" s="117"/>
      <c r="E97" s="143"/>
      <c r="F97" s="143"/>
      <c r="G97" s="117"/>
      <c r="V97" s="316" t="s">
        <v>606</v>
      </c>
      <c r="W97" s="379" t="s">
        <v>613</v>
      </c>
      <c r="X97" s="20"/>
      <c r="Y97" s="117"/>
      <c r="Z97" s="143"/>
      <c r="AA97" s="143"/>
      <c r="AB97" s="117"/>
    </row>
    <row r="98" spans="1:28">
      <c r="A98" s="317"/>
      <c r="B98" s="119"/>
      <c r="C98" s="119"/>
      <c r="D98" s="144"/>
      <c r="E98" s="122"/>
      <c r="F98" s="122"/>
      <c r="G98" s="146"/>
      <c r="V98" s="317"/>
      <c r="W98" s="119"/>
      <c r="X98" s="119"/>
      <c r="Y98" s="144"/>
      <c r="Z98" s="122"/>
      <c r="AA98" s="122"/>
      <c r="AB98" s="146"/>
    </row>
    <row r="99" spans="1:28">
      <c r="A99" s="314"/>
      <c r="B99" s="392" t="s">
        <v>618</v>
      </c>
      <c r="C99" s="97"/>
      <c r="D99" s="145"/>
      <c r="E99" s="101"/>
      <c r="F99" s="101"/>
      <c r="G99" s="380"/>
      <c r="V99" s="314"/>
      <c r="W99" s="97" t="s">
        <v>611</v>
      </c>
      <c r="X99" s="97"/>
      <c r="Y99" s="145"/>
      <c r="Z99" s="101">
        <v>270</v>
      </c>
      <c r="AA99" s="101">
        <f>Z99*1.14</f>
        <v>307.79999999999995</v>
      </c>
      <c r="AB99" s="380" t="s">
        <v>610</v>
      </c>
    </row>
    <row r="100" spans="1:28">
      <c r="A100" s="314"/>
      <c r="B100" s="392" t="s">
        <v>619</v>
      </c>
      <c r="C100" s="97"/>
      <c r="D100" s="145">
        <v>1001.44</v>
      </c>
      <c r="E100" s="101">
        <f>D100*1.1</f>
        <v>1101.5840000000001</v>
      </c>
      <c r="F100" s="101">
        <f>E100*1.14</f>
        <v>1255.80576</v>
      </c>
      <c r="G100" s="393">
        <v>10</v>
      </c>
      <c r="V100" s="314"/>
      <c r="W100" s="97"/>
      <c r="X100" s="97"/>
      <c r="Y100" s="145"/>
      <c r="Z100" s="101"/>
      <c r="AA100" s="101"/>
      <c r="AB100" s="380"/>
    </row>
    <row r="101" spans="1:28">
      <c r="A101" s="314"/>
      <c r="B101" s="392" t="s">
        <v>620</v>
      </c>
      <c r="C101" s="97"/>
      <c r="D101" s="145">
        <v>88</v>
      </c>
      <c r="E101" s="101">
        <f>D101*1.1</f>
        <v>96.800000000000011</v>
      </c>
      <c r="F101" s="101">
        <f>E101*1.14</f>
        <v>110.352</v>
      </c>
      <c r="G101" s="380">
        <v>10</v>
      </c>
      <c r="V101" s="314"/>
      <c r="W101" s="97" t="s">
        <v>607</v>
      </c>
      <c r="X101" s="97"/>
      <c r="Y101" s="145"/>
      <c r="Z101" s="101"/>
      <c r="AA101" s="101"/>
      <c r="AB101" s="380"/>
    </row>
    <row r="102" spans="1:28">
      <c r="A102" s="314"/>
      <c r="B102" s="392" t="s">
        <v>621</v>
      </c>
      <c r="C102" s="97"/>
      <c r="D102" s="145">
        <v>27.5</v>
      </c>
      <c r="E102" s="101">
        <f>D102*1.1</f>
        <v>30.250000000000004</v>
      </c>
      <c r="F102" s="101">
        <f>E102*1.14</f>
        <v>34.484999999999999</v>
      </c>
      <c r="G102" s="380">
        <v>10</v>
      </c>
      <c r="V102" s="314"/>
      <c r="W102" s="97" t="s">
        <v>608</v>
      </c>
      <c r="X102" s="97"/>
      <c r="Y102" s="145"/>
      <c r="Z102" s="101"/>
      <c r="AA102" s="101"/>
      <c r="AB102" s="380"/>
    </row>
    <row r="103" spans="1:28" ht="13.5" customHeight="1">
      <c r="A103" s="314"/>
      <c r="B103" s="392" t="s">
        <v>622</v>
      </c>
      <c r="C103" s="97"/>
      <c r="D103" s="145"/>
      <c r="E103" s="101"/>
      <c r="F103" s="101"/>
      <c r="G103" s="147"/>
      <c r="V103" s="314"/>
      <c r="W103" s="97" t="s">
        <v>609</v>
      </c>
      <c r="X103" s="97"/>
      <c r="Y103" s="145"/>
      <c r="Z103" s="101">
        <v>135</v>
      </c>
      <c r="AA103" s="101">
        <f>Z103*1.14</f>
        <v>153.89999999999998</v>
      </c>
      <c r="AB103" s="380" t="s">
        <v>610</v>
      </c>
    </row>
    <row r="104" spans="1:28">
      <c r="A104" s="322"/>
      <c r="B104" s="158"/>
      <c r="C104" s="158"/>
      <c r="D104" s="237"/>
      <c r="E104" s="105"/>
      <c r="F104" s="105"/>
      <c r="G104" s="390"/>
      <c r="V104" s="314"/>
      <c r="W104" s="97" t="s">
        <v>608</v>
      </c>
      <c r="X104" s="97"/>
      <c r="Y104" s="145"/>
      <c r="Z104" s="101"/>
      <c r="AA104" s="101"/>
      <c r="AB104" s="147"/>
    </row>
    <row r="105" spans="1:28">
      <c r="A105" s="317" t="s">
        <v>633</v>
      </c>
      <c r="B105" s="387" t="s">
        <v>623</v>
      </c>
      <c r="C105" s="119"/>
      <c r="D105" s="144"/>
      <c r="E105" s="122"/>
      <c r="F105" s="122"/>
      <c r="G105" s="146"/>
      <c r="V105" s="314"/>
      <c r="W105" s="97"/>
      <c r="X105" s="97"/>
      <c r="Y105" s="145"/>
      <c r="Z105" s="101"/>
      <c r="AA105" s="101"/>
      <c r="AB105" s="147"/>
    </row>
    <row r="106" spans="1:28">
      <c r="A106" s="314"/>
      <c r="B106" s="97"/>
      <c r="C106" s="97"/>
      <c r="D106" s="145"/>
      <c r="E106" s="101"/>
      <c r="F106" s="101"/>
      <c r="G106" s="147"/>
      <c r="V106" s="314"/>
      <c r="W106" s="97"/>
      <c r="X106" s="97"/>
      <c r="Y106" s="145"/>
      <c r="Z106" s="101"/>
      <c r="AA106" s="101"/>
      <c r="AB106" s="147"/>
    </row>
    <row r="107" spans="1:28">
      <c r="A107" s="314"/>
      <c r="B107" s="97" t="s">
        <v>624</v>
      </c>
      <c r="C107" s="97"/>
      <c r="D107" s="101">
        <v>183.7</v>
      </c>
      <c r="E107" s="101">
        <f>D107*1.1</f>
        <v>202.07</v>
      </c>
      <c r="F107" s="101">
        <f>E107*1.14</f>
        <v>230.35979999999998</v>
      </c>
      <c r="G107" s="380">
        <v>10</v>
      </c>
      <c r="V107" s="314"/>
      <c r="W107" s="97"/>
      <c r="X107" s="97"/>
      <c r="Y107" s="145"/>
      <c r="Z107" s="101"/>
      <c r="AA107" s="101"/>
      <c r="AB107" s="147"/>
    </row>
    <row r="108" spans="1:28" ht="14.25" customHeight="1">
      <c r="A108" s="314"/>
      <c r="B108" s="97" t="s">
        <v>625</v>
      </c>
      <c r="C108" s="97"/>
      <c r="D108" s="101"/>
      <c r="E108" s="101"/>
      <c r="F108" s="101"/>
      <c r="G108" s="380"/>
      <c r="V108" s="314"/>
      <c r="W108" s="97" t="s">
        <v>612</v>
      </c>
      <c r="X108" s="97"/>
      <c r="Y108" s="145"/>
      <c r="Z108" s="101"/>
      <c r="AA108" s="101"/>
      <c r="AB108" s="147"/>
    </row>
    <row r="109" spans="1:28">
      <c r="A109" s="314"/>
      <c r="B109" s="97" t="s">
        <v>626</v>
      </c>
      <c r="C109" s="97"/>
      <c r="D109" s="101">
        <v>407</v>
      </c>
      <c r="E109" s="101">
        <f>D109*1.1</f>
        <v>447.70000000000005</v>
      </c>
      <c r="F109" s="101">
        <f>E109*1.14</f>
        <v>510.37799999999999</v>
      </c>
      <c r="G109" s="380">
        <v>10</v>
      </c>
      <c r="V109" s="334"/>
      <c r="W109" s="381" t="s">
        <v>614</v>
      </c>
      <c r="X109" s="274"/>
      <c r="Y109" s="382"/>
      <c r="Z109" s="383">
        <v>100</v>
      </c>
      <c r="AA109" s="383">
        <v>114</v>
      </c>
      <c r="AB109" s="385" t="s">
        <v>615</v>
      </c>
    </row>
    <row r="110" spans="1:28">
      <c r="A110" s="314"/>
      <c r="B110" s="97" t="s">
        <v>627</v>
      </c>
      <c r="C110" s="97"/>
      <c r="D110" s="101"/>
      <c r="E110" s="101"/>
      <c r="F110" s="101"/>
      <c r="G110" s="380"/>
      <c r="V110" s="334"/>
      <c r="W110" s="381"/>
      <c r="X110" s="274"/>
      <c r="Y110" s="382"/>
      <c r="Z110" s="383"/>
      <c r="AA110" s="383"/>
      <c r="AB110" s="385"/>
    </row>
    <row r="111" spans="1:28">
      <c r="A111" s="314"/>
      <c r="B111" s="97" t="s">
        <v>628</v>
      </c>
      <c r="C111" s="97"/>
      <c r="D111" s="101">
        <v>55</v>
      </c>
      <c r="E111" s="101">
        <f t="shared" ref="E111:E115" si="6">D111*1.1</f>
        <v>60.500000000000007</v>
      </c>
      <c r="F111" s="101">
        <f t="shared" ref="F111:F112" si="7">E111*1.14</f>
        <v>68.97</v>
      </c>
      <c r="G111" s="380">
        <v>10</v>
      </c>
      <c r="V111" s="334"/>
      <c r="W111" s="381"/>
      <c r="X111" s="274"/>
      <c r="Y111" s="382"/>
      <c r="Z111" s="383"/>
      <c r="AA111" s="383"/>
      <c r="AB111" s="385"/>
    </row>
    <row r="112" spans="1:28">
      <c r="A112" s="314"/>
      <c r="B112" s="97" t="s">
        <v>629</v>
      </c>
      <c r="C112" s="97"/>
      <c r="D112" s="101">
        <v>55</v>
      </c>
      <c r="E112" s="101">
        <f t="shared" si="6"/>
        <v>60.500000000000007</v>
      </c>
      <c r="F112" s="101">
        <f t="shared" si="7"/>
        <v>68.97</v>
      </c>
      <c r="G112" s="380">
        <v>10</v>
      </c>
      <c r="V112" s="334"/>
      <c r="W112" s="381"/>
      <c r="X112" s="274"/>
      <c r="Y112" s="382"/>
      <c r="Z112" s="383"/>
      <c r="AA112" s="383"/>
      <c r="AB112" s="385"/>
    </row>
    <row r="113" spans="1:28">
      <c r="A113" s="314"/>
      <c r="B113" s="97" t="s">
        <v>630</v>
      </c>
      <c r="C113" s="97"/>
      <c r="D113" s="101">
        <v>1100</v>
      </c>
      <c r="E113" s="101">
        <f t="shared" si="6"/>
        <v>1210</v>
      </c>
      <c r="F113" s="101">
        <v>1000</v>
      </c>
      <c r="G113" s="380">
        <v>10</v>
      </c>
      <c r="V113" s="334"/>
      <c r="W113" s="381"/>
      <c r="X113" s="274"/>
      <c r="Y113" s="382"/>
      <c r="Z113" s="383"/>
      <c r="AA113" s="383"/>
      <c r="AB113" s="385"/>
    </row>
    <row r="114" spans="1:28">
      <c r="A114" s="314"/>
      <c r="B114" s="97" t="s">
        <v>631</v>
      </c>
      <c r="C114" s="97"/>
      <c r="D114" s="101">
        <v>407</v>
      </c>
      <c r="E114" s="101">
        <f t="shared" si="6"/>
        <v>447.70000000000005</v>
      </c>
      <c r="F114" s="101">
        <f t="shared" ref="F114:F115" si="8">E114*1.14</f>
        <v>510.37799999999999</v>
      </c>
      <c r="G114" s="380">
        <v>10</v>
      </c>
      <c r="V114" s="334"/>
      <c r="W114" s="381"/>
      <c r="X114" s="274"/>
      <c r="Y114" s="382"/>
      <c r="Z114" s="383"/>
      <c r="AA114" s="383"/>
      <c r="AB114" s="385"/>
    </row>
    <row r="115" spans="1:28">
      <c r="A115" s="314"/>
      <c r="B115" s="97" t="s">
        <v>632</v>
      </c>
      <c r="C115" s="97"/>
      <c r="D115" s="101">
        <v>176</v>
      </c>
      <c r="E115" s="101">
        <f t="shared" si="6"/>
        <v>193.60000000000002</v>
      </c>
      <c r="F115" s="101">
        <f t="shared" si="8"/>
        <v>220.70400000000001</v>
      </c>
      <c r="G115" s="380">
        <v>10</v>
      </c>
      <c r="V115" s="52"/>
      <c r="W115" s="71"/>
      <c r="X115" s="54"/>
      <c r="Y115" s="74"/>
      <c r="Z115" s="75"/>
      <c r="AA115" s="75"/>
      <c r="AB115" s="76"/>
    </row>
    <row r="116" spans="1:28">
      <c r="A116" s="322"/>
      <c r="B116" s="158"/>
      <c r="C116" s="158"/>
      <c r="D116" s="237"/>
      <c r="E116" s="105"/>
      <c r="F116" s="105"/>
      <c r="G116" s="389"/>
      <c r="V116" s="60"/>
      <c r="W116" s="5"/>
      <c r="X116" s="5"/>
      <c r="Y116" s="61"/>
      <c r="Z116" s="62"/>
      <c r="AA116" s="62"/>
      <c r="AB116" s="63"/>
    </row>
    <row r="117" spans="1:28">
      <c r="A117" s="317" t="s">
        <v>634</v>
      </c>
      <c r="B117" s="387" t="s">
        <v>57</v>
      </c>
      <c r="C117" s="119"/>
      <c r="D117" s="144"/>
      <c r="E117" s="122"/>
      <c r="F117" s="122"/>
      <c r="G117" s="388"/>
      <c r="V117" s="60"/>
      <c r="W117" s="5"/>
      <c r="X117" s="5"/>
      <c r="Y117" s="61"/>
      <c r="Z117" s="62"/>
      <c r="AA117" s="62"/>
      <c r="AB117" s="63"/>
    </row>
    <row r="118" spans="1:28">
      <c r="A118" s="314"/>
      <c r="B118" s="97"/>
      <c r="C118" s="97"/>
      <c r="D118" s="145"/>
      <c r="E118" s="101"/>
      <c r="F118" s="101"/>
      <c r="G118" s="380"/>
      <c r="V118" s="60"/>
      <c r="W118" s="5"/>
      <c r="X118" s="5"/>
      <c r="Y118" s="61"/>
      <c r="Z118" s="62"/>
      <c r="AA118" s="62"/>
      <c r="AB118" s="63"/>
    </row>
    <row r="119" spans="1:28">
      <c r="A119" s="314"/>
      <c r="B119" s="97" t="s">
        <v>635</v>
      </c>
      <c r="C119" s="97"/>
      <c r="D119" s="101">
        <v>14.3</v>
      </c>
      <c r="E119" s="101">
        <f>D119*1.1</f>
        <v>15.730000000000002</v>
      </c>
      <c r="F119" s="101">
        <f t="shared" ref="F119" si="9">E119*1.14</f>
        <v>17.932200000000002</v>
      </c>
      <c r="G119" s="380">
        <v>10</v>
      </c>
      <c r="V119" s="60"/>
      <c r="W119" s="5"/>
      <c r="X119" s="5"/>
      <c r="Y119" s="61"/>
      <c r="Z119" s="62"/>
      <c r="AA119" s="62"/>
      <c r="AB119" s="63"/>
    </row>
    <row r="120" spans="1:28">
      <c r="A120" s="314"/>
      <c r="B120" s="97" t="s">
        <v>636</v>
      </c>
      <c r="C120" s="97"/>
      <c r="D120" s="101"/>
      <c r="E120" s="101"/>
      <c r="F120" s="101"/>
      <c r="G120" s="380"/>
      <c r="V120" s="60"/>
      <c r="W120" s="5"/>
      <c r="X120" s="5"/>
      <c r="Y120" s="61"/>
      <c r="Z120" s="62"/>
      <c r="AA120" s="62"/>
      <c r="AB120" s="63"/>
    </row>
    <row r="121" spans="1:28">
      <c r="A121" s="314"/>
      <c r="B121" s="97" t="s">
        <v>637</v>
      </c>
      <c r="C121" s="97"/>
      <c r="D121" s="101"/>
      <c r="E121" s="101"/>
      <c r="F121" s="101"/>
      <c r="G121" s="380"/>
      <c r="V121" s="60"/>
      <c r="W121" s="5"/>
      <c r="X121" s="5"/>
      <c r="Y121" s="61"/>
      <c r="Z121" s="62"/>
      <c r="AA121" s="62"/>
      <c r="AB121" s="63"/>
    </row>
    <row r="122" spans="1:28">
      <c r="A122" s="314"/>
      <c r="B122" s="386" t="s">
        <v>638</v>
      </c>
      <c r="C122" s="97"/>
      <c r="D122" s="101">
        <v>2.2000000000000002</v>
      </c>
      <c r="E122" s="101">
        <f t="shared" ref="E122:E124" si="10">D122*1.1</f>
        <v>2.4200000000000004</v>
      </c>
      <c r="F122" s="101">
        <f t="shared" ref="F122:F123" si="11">E122*1.14</f>
        <v>2.7588000000000004</v>
      </c>
      <c r="G122" s="380">
        <v>10</v>
      </c>
      <c r="V122" s="60"/>
      <c r="W122" s="5"/>
      <c r="X122" s="5"/>
      <c r="Y122" s="61"/>
      <c r="Z122" s="62"/>
      <c r="AA122" s="62"/>
      <c r="AB122" s="63"/>
    </row>
    <row r="123" spans="1:28">
      <c r="A123" s="314"/>
      <c r="B123" s="97" t="s">
        <v>639</v>
      </c>
      <c r="C123" s="97"/>
      <c r="D123" s="101">
        <v>55</v>
      </c>
      <c r="E123" s="101">
        <f t="shared" si="10"/>
        <v>60.500000000000007</v>
      </c>
      <c r="F123" s="101">
        <f t="shared" si="11"/>
        <v>68.97</v>
      </c>
      <c r="G123" s="380">
        <v>10</v>
      </c>
      <c r="V123" s="60"/>
      <c r="W123" s="5"/>
      <c r="X123" s="5"/>
      <c r="Y123" s="61"/>
      <c r="Z123" s="62"/>
      <c r="AA123" s="62"/>
      <c r="AB123" s="63"/>
    </row>
    <row r="124" spans="1:28">
      <c r="A124" s="314"/>
      <c r="B124" s="97" t="s">
        <v>640</v>
      </c>
      <c r="C124" s="97"/>
      <c r="D124" s="101">
        <v>60.5</v>
      </c>
      <c r="E124" s="101">
        <f t="shared" si="10"/>
        <v>66.550000000000011</v>
      </c>
      <c r="F124" s="101">
        <v>55</v>
      </c>
      <c r="G124" s="380">
        <v>10</v>
      </c>
      <c r="V124" s="60"/>
      <c r="W124" s="5"/>
      <c r="X124" s="5"/>
      <c r="Y124" s="61"/>
      <c r="Z124" s="62"/>
      <c r="AA124" s="62"/>
      <c r="AB124" s="63"/>
    </row>
    <row r="125" spans="1:28">
      <c r="A125" s="322"/>
      <c r="B125" s="158"/>
      <c r="C125" s="158"/>
      <c r="D125" s="237"/>
      <c r="E125" s="105"/>
      <c r="F125" s="105"/>
      <c r="G125" s="389"/>
      <c r="V125" s="60"/>
      <c r="W125" s="5"/>
      <c r="X125" s="5"/>
      <c r="Y125" s="61"/>
      <c r="Z125" s="62"/>
      <c r="AA125" s="62"/>
      <c r="AB125" s="63"/>
    </row>
    <row r="126" spans="1:28">
      <c r="A126" s="317" t="s">
        <v>641</v>
      </c>
      <c r="B126" s="387" t="s">
        <v>642</v>
      </c>
      <c r="C126" s="119"/>
      <c r="D126" s="144"/>
      <c r="E126" s="122"/>
      <c r="F126" s="122"/>
      <c r="G126" s="388"/>
      <c r="V126" s="60"/>
      <c r="W126" s="5"/>
      <c r="X126" s="5"/>
      <c r="Y126" s="61"/>
      <c r="Z126" s="62"/>
      <c r="AA126" s="62"/>
      <c r="AB126" s="63"/>
    </row>
    <row r="127" spans="1:28">
      <c r="A127" s="317"/>
      <c r="B127" s="119"/>
      <c r="C127" s="119"/>
      <c r="D127" s="144"/>
      <c r="E127" s="122"/>
      <c r="F127" s="122"/>
      <c r="G127" s="388"/>
      <c r="V127" s="60"/>
      <c r="W127" s="5"/>
      <c r="X127" s="5"/>
      <c r="Y127" s="61"/>
      <c r="Z127" s="62"/>
      <c r="AA127" s="62"/>
      <c r="AB127" s="63"/>
    </row>
    <row r="128" spans="1:28">
      <c r="A128" s="317"/>
      <c r="B128" s="119" t="s">
        <v>643</v>
      </c>
      <c r="C128" s="119"/>
      <c r="D128" s="122">
        <v>250</v>
      </c>
      <c r="E128" s="122">
        <v>250</v>
      </c>
      <c r="F128" s="101">
        <f t="shared" ref="F128:F131" si="12">E128*1.14</f>
        <v>285</v>
      </c>
      <c r="G128" s="380">
        <v>0</v>
      </c>
      <c r="V128" s="60"/>
      <c r="W128" s="5"/>
      <c r="X128" s="5"/>
      <c r="Y128" s="61"/>
      <c r="Z128" s="62"/>
      <c r="AA128" s="62"/>
      <c r="AB128" s="63"/>
    </row>
    <row r="129" spans="1:28">
      <c r="A129" s="317"/>
      <c r="B129" s="119" t="s">
        <v>644</v>
      </c>
      <c r="C129" s="119"/>
      <c r="D129" s="122">
        <v>400</v>
      </c>
      <c r="E129" s="122">
        <v>400</v>
      </c>
      <c r="F129" s="101">
        <f t="shared" si="12"/>
        <v>455.99999999999994</v>
      </c>
      <c r="G129" s="380">
        <v>0</v>
      </c>
      <c r="V129" s="60"/>
      <c r="W129" s="5"/>
      <c r="X129" s="5"/>
      <c r="Y129" s="61"/>
      <c r="Z129" s="62"/>
      <c r="AA129" s="62"/>
      <c r="AB129" s="63"/>
    </row>
    <row r="130" spans="1:28">
      <c r="A130" s="314"/>
      <c r="B130" s="97" t="s">
        <v>645</v>
      </c>
      <c r="C130" s="97"/>
      <c r="D130" s="101">
        <v>40</v>
      </c>
      <c r="E130" s="101">
        <v>40</v>
      </c>
      <c r="F130" s="101">
        <f t="shared" si="12"/>
        <v>45.599999999999994</v>
      </c>
      <c r="G130" s="380">
        <v>0</v>
      </c>
      <c r="V130" s="60"/>
      <c r="W130" s="5"/>
      <c r="X130" s="5"/>
      <c r="Y130" s="61"/>
      <c r="Z130" s="62"/>
      <c r="AA130" s="62"/>
      <c r="AB130" s="63"/>
    </row>
    <row r="131" spans="1:28">
      <c r="A131" s="314"/>
      <c r="B131" s="97" t="s">
        <v>646</v>
      </c>
      <c r="C131" s="97"/>
      <c r="D131" s="101">
        <v>70</v>
      </c>
      <c r="E131" s="101">
        <v>70</v>
      </c>
      <c r="F131" s="101">
        <f t="shared" si="12"/>
        <v>79.8</v>
      </c>
      <c r="G131" s="380">
        <v>0</v>
      </c>
      <c r="V131" s="60"/>
      <c r="W131" s="5"/>
      <c r="X131" s="5"/>
      <c r="Y131" s="61"/>
      <c r="Z131" s="62"/>
      <c r="AA131" s="62"/>
      <c r="AB131" s="63"/>
    </row>
    <row r="132" spans="1:28">
      <c r="A132" s="322"/>
      <c r="B132" s="158"/>
      <c r="C132" s="158"/>
      <c r="D132" s="237"/>
      <c r="E132" s="105"/>
      <c r="F132" s="105"/>
      <c r="G132" s="389"/>
      <c r="V132" s="60"/>
      <c r="W132" s="5"/>
      <c r="X132" s="5"/>
      <c r="Y132" s="61"/>
      <c r="Z132" s="62"/>
      <c r="AA132" s="62"/>
      <c r="AB132" s="63"/>
    </row>
    <row r="133" spans="1:28">
      <c r="A133" s="317" t="s">
        <v>647</v>
      </c>
      <c r="B133" s="387" t="s">
        <v>648</v>
      </c>
      <c r="C133" s="119"/>
      <c r="D133" s="144"/>
      <c r="E133" s="122"/>
      <c r="F133" s="122"/>
      <c r="G133" s="388"/>
      <c r="V133" s="60"/>
      <c r="W133" s="5"/>
      <c r="X133" s="5"/>
      <c r="Y133" s="61"/>
      <c r="Z133" s="62"/>
      <c r="AA133" s="62"/>
      <c r="AB133" s="63"/>
    </row>
    <row r="134" spans="1:28">
      <c r="A134" s="317"/>
      <c r="B134" s="387"/>
      <c r="C134" s="119"/>
      <c r="D134" s="144"/>
      <c r="E134" s="122"/>
      <c r="F134" s="122"/>
      <c r="G134" s="388"/>
      <c r="V134" s="60"/>
      <c r="W134" s="5"/>
      <c r="X134" s="5"/>
      <c r="Y134" s="61"/>
      <c r="Z134" s="62"/>
      <c r="AA134" s="62"/>
      <c r="AB134" s="63"/>
    </row>
    <row r="135" spans="1:28">
      <c r="A135" s="317"/>
      <c r="B135" s="394" t="s">
        <v>856</v>
      </c>
      <c r="C135" s="119"/>
      <c r="D135" s="144">
        <v>80</v>
      </c>
      <c r="E135" s="122">
        <v>90</v>
      </c>
      <c r="F135" s="101">
        <f t="shared" ref="F135:F136" si="13">E135*1.14</f>
        <v>102.6</v>
      </c>
      <c r="G135" s="380" t="s">
        <v>568</v>
      </c>
      <c r="V135" s="60"/>
      <c r="W135" s="5"/>
      <c r="X135" s="5"/>
      <c r="Y135" s="61"/>
      <c r="Z135" s="62"/>
      <c r="AA135" s="62"/>
      <c r="AB135" s="63"/>
    </row>
    <row r="136" spans="1:28">
      <c r="A136" s="317"/>
      <c r="B136" s="119" t="s">
        <v>649</v>
      </c>
      <c r="C136" s="119"/>
      <c r="D136" s="144">
        <v>40</v>
      </c>
      <c r="E136" s="122">
        <v>50</v>
      </c>
      <c r="F136" s="101">
        <f t="shared" si="13"/>
        <v>56.999999999999993</v>
      </c>
      <c r="G136" s="380" t="s">
        <v>568</v>
      </c>
      <c r="V136" s="60"/>
      <c r="W136" s="5"/>
      <c r="X136" s="5"/>
      <c r="Y136" s="61"/>
      <c r="Z136" s="62"/>
      <c r="AA136" s="62"/>
      <c r="AB136" s="63"/>
    </row>
    <row r="137" spans="1:28">
      <c r="A137" s="322"/>
      <c r="B137" s="391"/>
      <c r="C137" s="158"/>
      <c r="D137" s="237"/>
      <c r="E137" s="105"/>
      <c r="F137" s="105"/>
      <c r="G137" s="389"/>
      <c r="V137" s="60"/>
      <c r="W137" s="5"/>
      <c r="X137" s="5"/>
      <c r="Y137" s="61"/>
      <c r="Z137" s="62"/>
      <c r="AA137" s="62"/>
      <c r="AB137" s="63"/>
    </row>
    <row r="138" spans="1:28">
      <c r="A138" s="317" t="s">
        <v>650</v>
      </c>
      <c r="B138" s="387" t="s">
        <v>651</v>
      </c>
      <c r="C138" s="119"/>
      <c r="D138" s="144"/>
      <c r="E138" s="122"/>
      <c r="F138" s="122"/>
      <c r="G138" s="388"/>
      <c r="V138" s="60"/>
      <c r="W138" s="5"/>
      <c r="X138" s="5"/>
      <c r="Y138" s="61"/>
      <c r="Z138" s="62"/>
      <c r="AA138" s="62"/>
      <c r="AB138" s="63"/>
    </row>
    <row r="139" spans="1:28">
      <c r="A139" s="317"/>
      <c r="B139" s="387"/>
      <c r="C139" s="119"/>
      <c r="D139" s="144"/>
      <c r="E139" s="122"/>
      <c r="F139" s="122"/>
      <c r="G139" s="388"/>
      <c r="V139" s="60"/>
      <c r="W139" s="5"/>
      <c r="X139" s="5"/>
      <c r="Y139" s="61"/>
      <c r="Z139" s="62"/>
      <c r="AA139" s="62"/>
      <c r="AB139" s="63"/>
    </row>
    <row r="140" spans="1:28">
      <c r="A140" s="317"/>
      <c r="B140" s="119" t="s">
        <v>652</v>
      </c>
      <c r="C140" s="119"/>
      <c r="D140" s="144"/>
      <c r="E140" s="122"/>
      <c r="F140" s="122"/>
      <c r="G140" s="388">
        <v>0</v>
      </c>
      <c r="V140" s="60"/>
      <c r="W140" s="5"/>
      <c r="X140" s="5"/>
      <c r="Y140" s="61"/>
      <c r="Z140" s="62"/>
      <c r="AA140" s="62"/>
      <c r="AB140" s="63"/>
    </row>
    <row r="141" spans="1:28">
      <c r="A141" s="317"/>
      <c r="B141" s="119" t="s">
        <v>653</v>
      </c>
      <c r="C141" s="119"/>
      <c r="D141" s="144"/>
      <c r="E141" s="122"/>
      <c r="F141" s="122"/>
      <c r="G141" s="388"/>
      <c r="V141" s="60"/>
      <c r="W141" s="5"/>
      <c r="X141" s="5"/>
      <c r="Y141" s="61"/>
      <c r="Z141" s="62"/>
      <c r="AA141" s="62"/>
      <c r="AB141" s="63"/>
    </row>
    <row r="142" spans="1:28">
      <c r="A142" s="317"/>
      <c r="B142" s="119" t="s">
        <v>654</v>
      </c>
      <c r="C142" s="119"/>
      <c r="D142" s="144"/>
      <c r="E142" s="122"/>
      <c r="F142" s="122"/>
      <c r="G142" s="388"/>
      <c r="V142" s="60"/>
      <c r="W142" s="5"/>
      <c r="X142" s="5"/>
      <c r="Y142" s="61"/>
      <c r="Z142" s="62"/>
      <c r="AA142" s="62"/>
      <c r="AB142" s="63"/>
    </row>
    <row r="143" spans="1:28">
      <c r="A143" s="317"/>
      <c r="B143" s="119" t="s">
        <v>655</v>
      </c>
      <c r="C143" s="119"/>
      <c r="D143" s="144"/>
      <c r="E143" s="122"/>
      <c r="F143" s="122"/>
      <c r="G143" s="388"/>
      <c r="V143" s="60"/>
      <c r="W143" s="5"/>
      <c r="X143" s="5"/>
      <c r="Y143" s="61"/>
      <c r="Z143" s="62"/>
      <c r="AA143" s="62"/>
      <c r="AB143" s="63"/>
    </row>
    <row r="144" spans="1:28">
      <c r="A144" s="317"/>
      <c r="B144" s="119" t="s">
        <v>656</v>
      </c>
      <c r="C144" s="119"/>
      <c r="D144" s="144"/>
      <c r="E144" s="122"/>
      <c r="F144" s="122"/>
      <c r="G144" s="388"/>
      <c r="V144" s="60"/>
      <c r="W144" s="5"/>
      <c r="X144" s="5"/>
      <c r="Y144" s="61"/>
      <c r="Z144" s="62"/>
      <c r="AA144" s="62"/>
      <c r="AB144" s="63"/>
    </row>
    <row r="145" spans="1:7" ht="14.25" customHeight="1">
      <c r="A145" s="314"/>
      <c r="B145" s="97"/>
      <c r="C145" s="97"/>
      <c r="D145" s="145"/>
      <c r="E145" s="101"/>
      <c r="F145" s="101"/>
      <c r="G145" s="147"/>
    </row>
    <row r="146" spans="1:7" ht="11.25" customHeight="1">
      <c r="A146" s="77"/>
      <c r="B146" s="31"/>
      <c r="C146" s="31"/>
      <c r="D146" s="32"/>
      <c r="E146" s="33"/>
      <c r="F146" s="33"/>
      <c r="G146" s="78"/>
    </row>
    <row r="147" spans="1:7">
      <c r="A147" s="8"/>
      <c r="B147" s="9"/>
      <c r="C147" s="10"/>
      <c r="D147" s="11" t="s">
        <v>0</v>
      </c>
      <c r="E147" s="12" t="s">
        <v>0</v>
      </c>
      <c r="F147" s="12" t="s">
        <v>0</v>
      </c>
      <c r="G147" s="13" t="s">
        <v>1</v>
      </c>
    </row>
    <row r="148" spans="1:7">
      <c r="A148" s="14" t="s">
        <v>2</v>
      </c>
      <c r="B148" s="4" t="s">
        <v>3</v>
      </c>
      <c r="C148" s="15" t="s">
        <v>4</v>
      </c>
      <c r="D148" s="16" t="s">
        <v>668</v>
      </c>
      <c r="E148" s="17" t="s">
        <v>850</v>
      </c>
      <c r="F148" s="17" t="s">
        <v>850</v>
      </c>
      <c r="G148" s="18"/>
    </row>
    <row r="149" spans="1:7">
      <c r="A149" s="35"/>
      <c r="B149" s="31"/>
      <c r="C149" s="64"/>
      <c r="D149" s="21" t="s">
        <v>5</v>
      </c>
      <c r="E149" s="17" t="s">
        <v>5</v>
      </c>
      <c r="F149" s="22" t="s">
        <v>6</v>
      </c>
      <c r="G149" s="23" t="s">
        <v>7</v>
      </c>
    </row>
    <row r="150" spans="1:7">
      <c r="A150" s="1"/>
      <c r="B150" s="2"/>
      <c r="C150" s="79"/>
      <c r="D150" s="80"/>
      <c r="E150" s="81"/>
      <c r="F150" s="81"/>
      <c r="G150" s="82"/>
    </row>
    <row r="151" spans="1:7">
      <c r="A151" s="107" t="s">
        <v>95</v>
      </c>
      <c r="B151" s="111" t="s">
        <v>96</v>
      </c>
      <c r="C151" s="5"/>
      <c r="D151" s="61"/>
      <c r="E151" s="62"/>
      <c r="F151" s="62"/>
      <c r="G151" s="29"/>
    </row>
    <row r="152" spans="1:7">
      <c r="A152" s="30"/>
      <c r="B152" s="83"/>
      <c r="C152" s="31"/>
      <c r="D152" s="84"/>
      <c r="E152" s="85"/>
      <c r="F152" s="85"/>
      <c r="G152" s="34"/>
    </row>
    <row r="153" spans="1:7">
      <c r="A153" s="19"/>
      <c r="B153" s="86"/>
      <c r="C153" s="45"/>
      <c r="D153" s="50"/>
      <c r="E153" s="51"/>
      <c r="F153" s="51"/>
      <c r="G153" s="46"/>
    </row>
    <row r="154" spans="1:7">
      <c r="A154" s="316" t="s">
        <v>97</v>
      </c>
      <c r="B154" s="366" t="s">
        <v>98</v>
      </c>
      <c r="C154" s="20"/>
      <c r="D154" s="148"/>
      <c r="E154" s="149"/>
      <c r="F154" s="149"/>
      <c r="G154" s="150"/>
    </row>
    <row r="155" spans="1:7" ht="38.25">
      <c r="A155" s="321" t="s">
        <v>99</v>
      </c>
      <c r="B155" s="151" t="s">
        <v>100</v>
      </c>
      <c r="C155" s="152" t="s">
        <v>101</v>
      </c>
      <c r="D155" s="141">
        <v>246</v>
      </c>
      <c r="E155" s="122">
        <f t="shared" ref="E155:E162" si="14">ROUND(D155*(100+G155)/100,0)</f>
        <v>271</v>
      </c>
      <c r="F155" s="122">
        <f t="shared" ref="F155:F162" si="15">+E155*1.14</f>
        <v>308.94</v>
      </c>
      <c r="G155" s="129">
        <v>10</v>
      </c>
    </row>
    <row r="156" spans="1:7" ht="38.25">
      <c r="A156" s="321" t="s">
        <v>102</v>
      </c>
      <c r="B156" s="153" t="s">
        <v>103</v>
      </c>
      <c r="C156" s="154" t="s">
        <v>101</v>
      </c>
      <c r="D156" s="141">
        <v>370</v>
      </c>
      <c r="E156" s="101">
        <f t="shared" si="14"/>
        <v>407</v>
      </c>
      <c r="F156" s="101">
        <f t="shared" si="15"/>
        <v>463.97999999999996</v>
      </c>
      <c r="G156" s="129">
        <v>10</v>
      </c>
    </row>
    <row r="157" spans="1:7">
      <c r="A157" s="321" t="s">
        <v>104</v>
      </c>
      <c r="B157" s="118"/>
      <c r="C157" s="119" t="s">
        <v>105</v>
      </c>
      <c r="D157" s="141"/>
      <c r="E157" s="101">
        <f t="shared" si="14"/>
        <v>0</v>
      </c>
      <c r="F157" s="101">
        <f t="shared" si="15"/>
        <v>0</v>
      </c>
      <c r="G157" s="129"/>
    </row>
    <row r="158" spans="1:7">
      <c r="A158" s="321" t="s">
        <v>106</v>
      </c>
      <c r="B158" s="118" t="s">
        <v>107</v>
      </c>
      <c r="C158" s="119" t="s">
        <v>105</v>
      </c>
      <c r="D158" s="141">
        <v>178</v>
      </c>
      <c r="E158" s="101">
        <f t="shared" si="14"/>
        <v>196</v>
      </c>
      <c r="F158" s="101">
        <f t="shared" si="15"/>
        <v>223.43999999999997</v>
      </c>
      <c r="G158" s="129">
        <v>10</v>
      </c>
    </row>
    <row r="159" spans="1:7">
      <c r="A159" s="321" t="s">
        <v>108</v>
      </c>
      <c r="B159" s="118"/>
      <c r="C159" s="119" t="s">
        <v>105</v>
      </c>
      <c r="D159" s="141"/>
      <c r="E159" s="101">
        <f t="shared" si="14"/>
        <v>0</v>
      </c>
      <c r="F159" s="101">
        <f t="shared" si="15"/>
        <v>0</v>
      </c>
      <c r="G159" s="129"/>
    </row>
    <row r="160" spans="1:7">
      <c r="A160" s="321" t="s">
        <v>109</v>
      </c>
      <c r="B160" s="118" t="s">
        <v>110</v>
      </c>
      <c r="C160" s="119" t="s">
        <v>105</v>
      </c>
      <c r="D160" s="141">
        <v>207</v>
      </c>
      <c r="E160" s="101">
        <v>300</v>
      </c>
      <c r="F160" s="101">
        <f t="shared" si="15"/>
        <v>341.99999999999994</v>
      </c>
      <c r="G160" s="129" t="s">
        <v>568</v>
      </c>
    </row>
    <row r="161" spans="1:7">
      <c r="A161" s="321" t="s">
        <v>111</v>
      </c>
      <c r="B161" s="118"/>
      <c r="C161" s="119" t="s">
        <v>105</v>
      </c>
      <c r="D161" s="141"/>
      <c r="E161" s="101">
        <f t="shared" si="14"/>
        <v>0</v>
      </c>
      <c r="F161" s="101">
        <f t="shared" si="15"/>
        <v>0</v>
      </c>
      <c r="G161" s="129"/>
    </row>
    <row r="162" spans="1:7">
      <c r="A162" s="321" t="s">
        <v>112</v>
      </c>
      <c r="B162" s="118" t="s">
        <v>113</v>
      </c>
      <c r="C162" s="119" t="s">
        <v>105</v>
      </c>
      <c r="D162" s="141">
        <v>178</v>
      </c>
      <c r="E162" s="101">
        <f t="shared" si="14"/>
        <v>196</v>
      </c>
      <c r="F162" s="101">
        <f t="shared" si="15"/>
        <v>223.43999999999997</v>
      </c>
      <c r="G162" s="129">
        <v>10</v>
      </c>
    </row>
    <row r="163" spans="1:7">
      <c r="A163" s="317" t="s">
        <v>114</v>
      </c>
      <c r="B163" s="155" t="s">
        <v>115</v>
      </c>
      <c r="C163" s="119"/>
      <c r="D163" s="141"/>
      <c r="E163" s="101"/>
      <c r="F163" s="101"/>
      <c r="G163" s="129"/>
    </row>
    <row r="164" spans="1:7">
      <c r="A164" s="321" t="s">
        <v>116</v>
      </c>
      <c r="B164" s="118" t="s">
        <v>117</v>
      </c>
      <c r="C164" s="119" t="s">
        <v>105</v>
      </c>
      <c r="D164" s="141">
        <v>122</v>
      </c>
      <c r="E164" s="101">
        <f>ROUND(D164*(100+G164)/100,0)</f>
        <v>134</v>
      </c>
      <c r="F164" s="101">
        <f>+E164*1.14</f>
        <v>152.76</v>
      </c>
      <c r="G164" s="129">
        <v>10</v>
      </c>
    </row>
    <row r="165" spans="1:7">
      <c r="A165" s="321" t="s">
        <v>118</v>
      </c>
      <c r="B165" s="118" t="s">
        <v>119</v>
      </c>
      <c r="C165" s="119" t="s">
        <v>105</v>
      </c>
      <c r="D165" s="141">
        <v>75</v>
      </c>
      <c r="E165" s="101">
        <f>ROUND(D165*(100+G165)/100,0)</f>
        <v>83</v>
      </c>
      <c r="F165" s="101">
        <f>+E165*1.14</f>
        <v>94.61999999999999</v>
      </c>
      <c r="G165" s="129">
        <v>10</v>
      </c>
    </row>
    <row r="166" spans="1:7">
      <c r="A166" s="322"/>
      <c r="B166" s="157"/>
      <c r="C166" s="158"/>
      <c r="D166" s="159"/>
      <c r="E166" s="160"/>
      <c r="F166" s="160"/>
      <c r="G166" s="161"/>
    </row>
    <row r="167" spans="1:7">
      <c r="A167" s="325"/>
      <c r="B167" s="79"/>
      <c r="C167" s="79"/>
      <c r="D167" s="80"/>
      <c r="E167" s="81"/>
      <c r="F167" s="81"/>
      <c r="G167" s="82"/>
    </row>
    <row r="168" spans="1:7">
      <c r="A168" s="326" t="s">
        <v>120</v>
      </c>
      <c r="B168" s="403" t="s">
        <v>121</v>
      </c>
      <c r="C168" s="112"/>
      <c r="D168" s="113"/>
      <c r="E168" s="114"/>
      <c r="F168" s="114"/>
      <c r="G168" s="115"/>
    </row>
    <row r="169" spans="1:7">
      <c r="A169" s="327"/>
      <c r="B169" s="164"/>
      <c r="C169" s="130"/>
      <c r="D169" s="165"/>
      <c r="E169" s="166"/>
      <c r="F169" s="166"/>
      <c r="G169" s="167"/>
    </row>
    <row r="170" spans="1:7">
      <c r="A170" s="328" t="s">
        <v>122</v>
      </c>
      <c r="B170" s="561" t="s">
        <v>123</v>
      </c>
      <c r="C170" s="562"/>
      <c r="D170" s="562"/>
      <c r="E170" s="562"/>
      <c r="F170" s="562"/>
      <c r="G170" s="563"/>
    </row>
    <row r="171" spans="1:7">
      <c r="A171" s="329" t="s">
        <v>124</v>
      </c>
      <c r="B171" s="171" t="s">
        <v>858</v>
      </c>
      <c r="C171" s="169" t="s">
        <v>125</v>
      </c>
      <c r="D171" s="367">
        <v>3.96E-3</v>
      </c>
      <c r="E171" s="368">
        <f>D171*1.07</f>
        <v>4.2372E-3</v>
      </c>
      <c r="F171" s="369">
        <f>+E171</f>
        <v>4.2372E-3</v>
      </c>
      <c r="G171" s="87">
        <v>7</v>
      </c>
    </row>
    <row r="172" spans="1:7">
      <c r="A172" s="314" t="s">
        <v>126</v>
      </c>
      <c r="B172" s="171" t="s">
        <v>857</v>
      </c>
      <c r="C172" s="97" t="s">
        <v>125</v>
      </c>
      <c r="D172" s="367">
        <v>3.96E-3</v>
      </c>
      <c r="E172" s="368">
        <f t="shared" ref="E172:E173" si="16">D172*1.07</f>
        <v>4.2372E-3</v>
      </c>
      <c r="F172" s="369">
        <f t="shared" ref="F172:F173" si="17">+E172</f>
        <v>4.2372E-3</v>
      </c>
      <c r="G172" s="87">
        <v>7</v>
      </c>
    </row>
    <row r="173" spans="1:7">
      <c r="A173" s="314" t="s">
        <v>127</v>
      </c>
      <c r="B173" s="171" t="s">
        <v>774</v>
      </c>
      <c r="C173" s="97" t="s">
        <v>125</v>
      </c>
      <c r="D173" s="367">
        <v>3.96E-3</v>
      </c>
      <c r="E173" s="368">
        <f t="shared" si="16"/>
        <v>4.2372E-3</v>
      </c>
      <c r="F173" s="369">
        <f t="shared" si="17"/>
        <v>4.2372E-3</v>
      </c>
      <c r="G173" s="87">
        <v>7</v>
      </c>
    </row>
    <row r="174" spans="1:7">
      <c r="A174" s="314"/>
      <c r="B174" s="171" t="s">
        <v>843</v>
      </c>
      <c r="C174" s="97" t="s">
        <v>125</v>
      </c>
      <c r="D174" s="367">
        <v>5.1500000000000001E-3</v>
      </c>
      <c r="E174" s="368">
        <f>D174*1.07</f>
        <v>5.5105000000000006E-3</v>
      </c>
      <c r="F174" s="369">
        <v>5.1500000000000001E-3</v>
      </c>
      <c r="G174" s="469">
        <v>7</v>
      </c>
    </row>
    <row r="175" spans="1:7" ht="17.25" customHeight="1">
      <c r="A175" s="314" t="s">
        <v>128</v>
      </c>
      <c r="B175" s="171" t="s">
        <v>129</v>
      </c>
      <c r="C175" s="97" t="s">
        <v>125</v>
      </c>
      <c r="D175" s="367">
        <v>3.96E-3</v>
      </c>
      <c r="E175" s="368">
        <f>D175*1.07</f>
        <v>4.2372E-3</v>
      </c>
      <c r="F175" s="369">
        <f t="shared" ref="F175:F178" si="18">+E175</f>
        <v>4.2372E-3</v>
      </c>
      <c r="G175" s="469">
        <v>7</v>
      </c>
    </row>
    <row r="176" spans="1:7">
      <c r="A176" s="314" t="s">
        <v>130</v>
      </c>
      <c r="B176" s="171" t="s">
        <v>859</v>
      </c>
      <c r="C176" s="97" t="s">
        <v>125</v>
      </c>
      <c r="D176" s="344"/>
      <c r="E176" s="368">
        <v>1.0200000000000001E-3</v>
      </c>
      <c r="F176" s="369">
        <f t="shared" si="18"/>
        <v>1.0200000000000001E-3</v>
      </c>
      <c r="G176" s="469" t="s">
        <v>615</v>
      </c>
    </row>
    <row r="177" spans="1:7" ht="16.5" customHeight="1">
      <c r="A177" s="314" t="s">
        <v>131</v>
      </c>
      <c r="B177" s="171" t="s">
        <v>860</v>
      </c>
      <c r="C177" s="97" t="s">
        <v>125</v>
      </c>
      <c r="D177" s="344"/>
      <c r="E177" s="368">
        <v>1.0200000000000001E-3</v>
      </c>
      <c r="F177" s="369">
        <f t="shared" si="18"/>
        <v>1.0200000000000001E-3</v>
      </c>
      <c r="G177" s="469" t="s">
        <v>615</v>
      </c>
    </row>
    <row r="178" spans="1:7">
      <c r="A178" s="314" t="s">
        <v>132</v>
      </c>
      <c r="B178" s="171" t="s">
        <v>133</v>
      </c>
      <c r="C178" s="97" t="s">
        <v>125</v>
      </c>
      <c r="D178" s="367">
        <v>9.5E-4</v>
      </c>
      <c r="E178" s="368">
        <f>D178*1.07</f>
        <v>1.0165E-3</v>
      </c>
      <c r="F178" s="369">
        <f t="shared" si="18"/>
        <v>1.0165E-3</v>
      </c>
      <c r="G178" s="87">
        <v>7</v>
      </c>
    </row>
    <row r="179" spans="1:7">
      <c r="A179" s="315"/>
      <c r="B179" s="172"/>
      <c r="C179" s="64"/>
      <c r="D179" s="173"/>
      <c r="E179" s="174"/>
      <c r="F179" s="174"/>
      <c r="G179" s="175"/>
    </row>
    <row r="180" spans="1:7">
      <c r="A180" s="323"/>
      <c r="B180" s="176"/>
      <c r="C180" s="79"/>
      <c r="D180" s="177"/>
      <c r="E180" s="178"/>
      <c r="F180" s="178"/>
      <c r="G180" s="88"/>
    </row>
    <row r="181" spans="1:7">
      <c r="A181" s="317" t="s">
        <v>134</v>
      </c>
      <c r="B181" s="179" t="s">
        <v>135</v>
      </c>
      <c r="C181" s="118"/>
      <c r="D181" s="180"/>
      <c r="E181" s="181"/>
      <c r="F181" s="181"/>
      <c r="G181" s="182"/>
    </row>
    <row r="182" spans="1:7">
      <c r="A182" s="314"/>
      <c r="B182" s="564" t="s">
        <v>861</v>
      </c>
      <c r="C182" s="565"/>
      <c r="D182" s="565"/>
      <c r="E182" s="565"/>
      <c r="F182" s="565"/>
      <c r="G182" s="566"/>
    </row>
    <row r="183" spans="1:7">
      <c r="A183" s="314"/>
      <c r="B183" s="171" t="s">
        <v>553</v>
      </c>
      <c r="C183" s="124"/>
      <c r="D183" s="183"/>
      <c r="E183" s="184"/>
      <c r="F183" s="184"/>
      <c r="G183" s="185"/>
    </row>
    <row r="184" spans="1:7">
      <c r="A184" s="314" t="s">
        <v>136</v>
      </c>
      <c r="B184" s="186" t="s">
        <v>137</v>
      </c>
      <c r="C184" s="124"/>
      <c r="D184" s="183"/>
      <c r="E184" s="184"/>
      <c r="F184" s="184"/>
      <c r="G184" s="185"/>
    </row>
    <row r="185" spans="1:7">
      <c r="A185" s="314"/>
      <c r="B185" s="567" t="s">
        <v>569</v>
      </c>
      <c r="C185" s="568"/>
      <c r="D185" s="568"/>
      <c r="E185" s="568"/>
      <c r="F185" s="568"/>
      <c r="G185" s="569"/>
    </row>
    <row r="186" spans="1:7">
      <c r="A186" s="330" t="s">
        <v>138</v>
      </c>
      <c r="B186" s="370" t="s">
        <v>547</v>
      </c>
      <c r="C186" s="332" t="s">
        <v>125</v>
      </c>
      <c r="D186" s="482">
        <v>3.96E-3</v>
      </c>
      <c r="E186" s="483">
        <f>+E172</f>
        <v>4.2372E-3</v>
      </c>
      <c r="F186" s="483">
        <f>+E186</f>
        <v>4.2372E-3</v>
      </c>
      <c r="G186" s="371">
        <f>+G172</f>
        <v>7</v>
      </c>
    </row>
    <row r="187" spans="1:7">
      <c r="A187" s="331" t="s">
        <v>139</v>
      </c>
      <c r="B187" s="570" t="s">
        <v>140</v>
      </c>
      <c r="C187" s="571"/>
      <c r="D187" s="571"/>
      <c r="E187" s="571"/>
      <c r="F187" s="571"/>
      <c r="G187" s="572"/>
    </row>
    <row r="188" spans="1:7">
      <c r="A188" s="108"/>
      <c r="B188" s="102"/>
      <c r="C188" s="157"/>
      <c r="D188" s="157"/>
      <c r="E188" s="188"/>
      <c r="F188" s="188"/>
      <c r="G188" s="189"/>
    </row>
    <row r="189" spans="1:7">
      <c r="A189" s="110"/>
      <c r="B189" s="311"/>
      <c r="C189" s="130"/>
      <c r="D189" s="190"/>
      <c r="E189" s="191"/>
      <c r="F189" s="191"/>
      <c r="G189" s="192"/>
    </row>
    <row r="190" spans="1:7">
      <c r="A190" s="193"/>
      <c r="B190" s="112"/>
      <c r="C190" s="112"/>
      <c r="D190" s="194"/>
      <c r="E190" s="195"/>
      <c r="F190" s="195"/>
      <c r="G190" s="196"/>
    </row>
    <row r="191" spans="1:7">
      <c r="A191" s="163"/>
      <c r="B191" s="197"/>
      <c r="C191" s="10"/>
      <c r="D191" s="11" t="s">
        <v>0</v>
      </c>
      <c r="E191" s="12" t="s">
        <v>0</v>
      </c>
      <c r="F191" s="12" t="s">
        <v>0</v>
      </c>
      <c r="G191" s="13" t="s">
        <v>1</v>
      </c>
    </row>
    <row r="192" spans="1:7">
      <c r="A192" s="14" t="s">
        <v>2</v>
      </c>
      <c r="B192" s="162" t="s">
        <v>3</v>
      </c>
      <c r="C192" s="15" t="s">
        <v>4</v>
      </c>
      <c r="D192" s="16" t="s">
        <v>668</v>
      </c>
      <c r="E192" s="17" t="s">
        <v>850</v>
      </c>
      <c r="F192" s="17" t="s">
        <v>850</v>
      </c>
      <c r="G192" s="18"/>
    </row>
    <row r="193" spans="1:7">
      <c r="A193" s="108"/>
      <c r="B193" s="198"/>
      <c r="C193" s="20"/>
      <c r="D193" s="21" t="s">
        <v>5</v>
      </c>
      <c r="E193" s="17" t="s">
        <v>5</v>
      </c>
      <c r="F193" s="22" t="s">
        <v>6</v>
      </c>
      <c r="G193" s="23" t="s">
        <v>7</v>
      </c>
    </row>
    <row r="194" spans="1:7">
      <c r="A194" s="163"/>
      <c r="B194" s="199"/>
      <c r="C194" s="79"/>
      <c r="D194" s="177"/>
      <c r="E194" s="178"/>
      <c r="F194" s="178"/>
      <c r="G194" s="88"/>
    </row>
    <row r="195" spans="1:7">
      <c r="A195" s="107" t="s">
        <v>141</v>
      </c>
      <c r="B195" s="106" t="s">
        <v>142</v>
      </c>
      <c r="C195" s="112"/>
      <c r="D195" s="200"/>
      <c r="E195" s="201"/>
      <c r="F195" s="201"/>
      <c r="G195" s="89"/>
    </row>
    <row r="196" spans="1:7">
      <c r="A196" s="108"/>
      <c r="B196" s="164"/>
      <c r="C196" s="130"/>
      <c r="D196" s="202"/>
      <c r="E196" s="203"/>
      <c r="F196" s="203"/>
      <c r="G196" s="90"/>
    </row>
    <row r="197" spans="1:7">
      <c r="A197" s="109"/>
      <c r="B197" s="204"/>
      <c r="C197" s="20"/>
      <c r="D197" s="205"/>
      <c r="E197" s="206"/>
      <c r="F197" s="206"/>
      <c r="G197" s="207"/>
    </row>
    <row r="198" spans="1:7">
      <c r="A198" s="317" t="s">
        <v>143</v>
      </c>
      <c r="B198" s="208" t="s">
        <v>144</v>
      </c>
      <c r="C198" s="119"/>
      <c r="D198" s="209"/>
      <c r="E198" s="210"/>
      <c r="F198" s="210"/>
      <c r="G198" s="211"/>
    </row>
    <row r="199" spans="1:7">
      <c r="A199" s="314" t="s">
        <v>145</v>
      </c>
      <c r="B199" s="212" t="s">
        <v>146</v>
      </c>
      <c r="C199" s="97" t="s">
        <v>147</v>
      </c>
      <c r="D199" s="213">
        <v>0</v>
      </c>
      <c r="E199" s="214">
        <v>0</v>
      </c>
      <c r="F199" s="101">
        <f t="shared" ref="F199:F203" si="19">+E199*1.14</f>
        <v>0</v>
      </c>
      <c r="G199" s="345">
        <v>0</v>
      </c>
    </row>
    <row r="200" spans="1:7">
      <c r="A200" s="314" t="s">
        <v>148</v>
      </c>
      <c r="B200" s="212" t="s">
        <v>149</v>
      </c>
      <c r="C200" s="97" t="s">
        <v>147</v>
      </c>
      <c r="D200" s="213">
        <v>0</v>
      </c>
      <c r="E200" s="214">
        <v>0</v>
      </c>
      <c r="F200" s="101">
        <f t="shared" si="19"/>
        <v>0</v>
      </c>
      <c r="G200" s="215">
        <v>0</v>
      </c>
    </row>
    <row r="201" spans="1:7">
      <c r="A201" s="314" t="s">
        <v>150</v>
      </c>
      <c r="B201" s="212" t="s">
        <v>151</v>
      </c>
      <c r="C201" s="97" t="s">
        <v>147</v>
      </c>
      <c r="D201" s="213">
        <v>0</v>
      </c>
      <c r="E201" s="214">
        <v>0</v>
      </c>
      <c r="F201" s="101">
        <f t="shared" si="19"/>
        <v>0</v>
      </c>
      <c r="G201" s="215">
        <v>0</v>
      </c>
    </row>
    <row r="202" spans="1:7">
      <c r="A202" s="314" t="s">
        <v>152</v>
      </c>
      <c r="B202" s="212" t="s">
        <v>153</v>
      </c>
      <c r="C202" s="97" t="s">
        <v>147</v>
      </c>
      <c r="D202" s="213">
        <v>0</v>
      </c>
      <c r="E202" s="214">
        <v>0</v>
      </c>
      <c r="F202" s="101">
        <f t="shared" si="19"/>
        <v>0</v>
      </c>
      <c r="G202" s="215">
        <v>0</v>
      </c>
    </row>
    <row r="203" spans="1:7">
      <c r="A203" s="314" t="s">
        <v>154</v>
      </c>
      <c r="B203" s="212" t="s">
        <v>155</v>
      </c>
      <c r="C203" s="97" t="s">
        <v>156</v>
      </c>
      <c r="D203" s="213">
        <v>0</v>
      </c>
      <c r="E203" s="214">
        <v>0</v>
      </c>
      <c r="F203" s="101">
        <f t="shared" si="19"/>
        <v>0</v>
      </c>
      <c r="G203" s="215">
        <v>0</v>
      </c>
    </row>
    <row r="204" spans="1:7">
      <c r="A204" s="314" t="s">
        <v>157</v>
      </c>
      <c r="B204" s="370" t="s">
        <v>158</v>
      </c>
      <c r="C204" s="97"/>
      <c r="D204" s="216"/>
      <c r="E204" s="214"/>
      <c r="F204" s="101"/>
      <c r="G204" s="215"/>
    </row>
    <row r="205" spans="1:7">
      <c r="A205" s="314" t="s">
        <v>159</v>
      </c>
      <c r="B205" s="212" t="s">
        <v>160</v>
      </c>
      <c r="C205" s="97" t="s">
        <v>161</v>
      </c>
      <c r="D205" s="213">
        <v>363</v>
      </c>
      <c r="E205" s="214">
        <f>D205*1.1</f>
        <v>399.3</v>
      </c>
      <c r="F205" s="101">
        <f>E205*1.14</f>
        <v>455.202</v>
      </c>
      <c r="G205" s="345">
        <v>0.1</v>
      </c>
    </row>
    <row r="206" spans="1:7">
      <c r="A206" s="314" t="s">
        <v>162</v>
      </c>
      <c r="B206" s="212" t="s">
        <v>163</v>
      </c>
      <c r="C206" s="97" t="s">
        <v>164</v>
      </c>
      <c r="D206" s="213">
        <v>115.95</v>
      </c>
      <c r="E206" s="214">
        <f t="shared" ref="E206:E208" si="20">D206*1.1</f>
        <v>127.54500000000002</v>
      </c>
      <c r="F206" s="101">
        <f t="shared" ref="F206:F213" si="21">E206*1.14</f>
        <v>145.40129999999999</v>
      </c>
      <c r="G206" s="345">
        <v>0.1</v>
      </c>
    </row>
    <row r="207" spans="1:7">
      <c r="A207" s="314" t="s">
        <v>165</v>
      </c>
      <c r="B207" s="212" t="s">
        <v>166</v>
      </c>
      <c r="C207" s="97" t="s">
        <v>167</v>
      </c>
      <c r="D207" s="213">
        <v>19.48</v>
      </c>
      <c r="E207" s="214">
        <f t="shared" si="20"/>
        <v>21.428000000000001</v>
      </c>
      <c r="F207" s="101">
        <f t="shared" si="21"/>
        <v>24.42792</v>
      </c>
      <c r="G207" s="345">
        <v>0.1</v>
      </c>
    </row>
    <row r="208" spans="1:7">
      <c r="A208" s="314" t="s">
        <v>168</v>
      </c>
      <c r="B208" s="212" t="s">
        <v>169</v>
      </c>
      <c r="C208" s="97" t="s">
        <v>167</v>
      </c>
      <c r="D208" s="213">
        <v>48.93</v>
      </c>
      <c r="E208" s="214">
        <f t="shared" si="20"/>
        <v>53.823000000000008</v>
      </c>
      <c r="F208" s="101">
        <f t="shared" si="21"/>
        <v>61.358220000000003</v>
      </c>
      <c r="G208" s="345">
        <v>0.1</v>
      </c>
    </row>
    <row r="209" spans="1:8">
      <c r="A209" s="314" t="s">
        <v>170</v>
      </c>
      <c r="B209" s="370" t="s">
        <v>171</v>
      </c>
      <c r="C209" s="97"/>
      <c r="D209" s="213"/>
      <c r="E209" s="214"/>
      <c r="F209" s="101"/>
      <c r="G209" s="215"/>
    </row>
    <row r="210" spans="1:8">
      <c r="A210" s="314" t="s">
        <v>172</v>
      </c>
      <c r="B210" s="212" t="s">
        <v>173</v>
      </c>
      <c r="C210" s="97" t="s">
        <v>174</v>
      </c>
      <c r="D210" s="213">
        <v>584.62</v>
      </c>
      <c r="E210" s="214">
        <f t="shared" ref="E210:E213" si="22">D210*1.1</f>
        <v>643.08200000000011</v>
      </c>
      <c r="F210" s="101">
        <f t="shared" si="21"/>
        <v>733.1134800000001</v>
      </c>
      <c r="G210" s="345">
        <v>0.1</v>
      </c>
    </row>
    <row r="211" spans="1:8">
      <c r="A211" s="314" t="s">
        <v>175</v>
      </c>
      <c r="B211" s="212" t="s">
        <v>176</v>
      </c>
      <c r="C211" s="97" t="s">
        <v>177</v>
      </c>
      <c r="D211" s="213">
        <v>58.45</v>
      </c>
      <c r="E211" s="214">
        <f t="shared" si="22"/>
        <v>64.295000000000002</v>
      </c>
      <c r="F211" s="101">
        <f t="shared" si="21"/>
        <v>73.296300000000002</v>
      </c>
      <c r="G211" s="345">
        <v>0.1</v>
      </c>
    </row>
    <row r="212" spans="1:8">
      <c r="A212" s="314" t="s">
        <v>178</v>
      </c>
      <c r="B212" s="212" t="s">
        <v>179</v>
      </c>
      <c r="C212" s="97" t="s">
        <v>164</v>
      </c>
      <c r="D212" s="213">
        <v>19.48</v>
      </c>
      <c r="E212" s="214">
        <f t="shared" si="22"/>
        <v>21.428000000000001</v>
      </c>
      <c r="F212" s="101">
        <f t="shared" si="21"/>
        <v>24.42792</v>
      </c>
      <c r="G212" s="345">
        <v>0.1</v>
      </c>
    </row>
    <row r="213" spans="1:8">
      <c r="A213" s="314" t="s">
        <v>180</v>
      </c>
      <c r="B213" s="212" t="s">
        <v>181</v>
      </c>
      <c r="C213" s="97" t="s">
        <v>164</v>
      </c>
      <c r="D213" s="213">
        <v>97.44</v>
      </c>
      <c r="E213" s="214">
        <f t="shared" si="22"/>
        <v>107.18400000000001</v>
      </c>
      <c r="F213" s="101">
        <f t="shared" si="21"/>
        <v>122.18976000000001</v>
      </c>
      <c r="G213" s="345">
        <v>0.1</v>
      </c>
    </row>
    <row r="214" spans="1:8">
      <c r="A214" s="156"/>
      <c r="B214" s="217"/>
      <c r="C214" s="158"/>
      <c r="D214" s="218"/>
      <c r="E214" s="219"/>
      <c r="F214" s="219"/>
      <c r="G214" s="220"/>
    </row>
    <row r="215" spans="1:8">
      <c r="A215" s="193"/>
      <c r="B215" s="112"/>
      <c r="C215" s="112"/>
      <c r="D215" s="194"/>
      <c r="E215" s="195"/>
      <c r="F215" s="195"/>
      <c r="G215" s="196"/>
    </row>
    <row r="216" spans="1:8">
      <c r="A216" s="163"/>
      <c r="B216" s="197"/>
      <c r="C216" s="10"/>
      <c r="D216" s="11" t="s">
        <v>0</v>
      </c>
      <c r="E216" s="12" t="s">
        <v>0</v>
      </c>
      <c r="F216" s="12" t="s">
        <v>0</v>
      </c>
      <c r="G216" s="13" t="s">
        <v>1</v>
      </c>
    </row>
    <row r="217" spans="1:8">
      <c r="A217" s="14" t="s">
        <v>2</v>
      </c>
      <c r="B217" s="162" t="s">
        <v>3</v>
      </c>
      <c r="C217" s="15" t="s">
        <v>4</v>
      </c>
      <c r="D217" s="16" t="s">
        <v>668</v>
      </c>
      <c r="E217" s="17" t="s">
        <v>850</v>
      </c>
      <c r="F217" s="17" t="s">
        <v>850</v>
      </c>
      <c r="G217" s="18"/>
    </row>
    <row r="218" spans="1:8">
      <c r="A218" s="108"/>
      <c r="B218" s="198"/>
      <c r="C218" s="64"/>
      <c r="D218" s="21" t="s">
        <v>5</v>
      </c>
      <c r="E218" s="475" t="s">
        <v>5</v>
      </c>
      <c r="F218" s="476" t="s">
        <v>6</v>
      </c>
      <c r="G218" s="23" t="s">
        <v>7</v>
      </c>
    </row>
    <row r="219" spans="1:8">
      <c r="A219" s="193"/>
      <c r="B219" s="112"/>
      <c r="C219" s="112"/>
      <c r="D219" s="194"/>
      <c r="E219" s="195"/>
      <c r="F219" s="195"/>
      <c r="G219" s="196"/>
    </row>
    <row r="220" spans="1:8">
      <c r="A220" s="557" t="s">
        <v>591</v>
      </c>
      <c r="B220" s="557"/>
      <c r="C220" s="557"/>
      <c r="D220" s="557"/>
      <c r="E220" s="557"/>
      <c r="F220" s="557"/>
      <c r="G220" s="557"/>
    </row>
    <row r="221" spans="1:8">
      <c r="A221" s="138"/>
      <c r="B221" s="112"/>
      <c r="C221" s="112"/>
      <c r="D221" s="194"/>
      <c r="E221" s="195"/>
      <c r="F221" s="195"/>
      <c r="G221" s="456"/>
    </row>
    <row r="222" spans="1:8">
      <c r="A222" s="107" t="s">
        <v>182</v>
      </c>
      <c r="B222" s="373" t="s">
        <v>183</v>
      </c>
      <c r="C222" s="112"/>
      <c r="D222" s="112"/>
      <c r="E222" s="349"/>
      <c r="F222" s="195"/>
      <c r="G222" s="223"/>
    </row>
    <row r="223" spans="1:8" s="406" customFormat="1">
      <c r="A223" s="490">
        <v>2.1</v>
      </c>
      <c r="B223" s="491" t="s">
        <v>669</v>
      </c>
      <c r="C223" s="492"/>
      <c r="D223" s="508"/>
      <c r="E223" s="489"/>
      <c r="F223" s="508"/>
      <c r="G223" s="489"/>
      <c r="H223" s="493" t="s">
        <v>670</v>
      </c>
    </row>
    <row r="224" spans="1:8" s="406" customFormat="1">
      <c r="A224" s="490" t="s">
        <v>99</v>
      </c>
      <c r="B224" s="494" t="s">
        <v>671</v>
      </c>
      <c r="C224" s="492"/>
      <c r="D224" s="509"/>
      <c r="E224" s="489"/>
      <c r="F224" s="509"/>
      <c r="G224" s="489"/>
      <c r="H224" s="493" t="s">
        <v>670</v>
      </c>
    </row>
    <row r="225" spans="1:9" s="406" customFormat="1">
      <c r="A225" s="490"/>
      <c r="B225" s="488" t="s">
        <v>672</v>
      </c>
      <c r="C225" s="495"/>
      <c r="D225" s="516">
        <v>43.837000000000003</v>
      </c>
      <c r="E225" s="520">
        <f>D225*1.094</f>
        <v>47.957678000000008</v>
      </c>
      <c r="F225" s="430">
        <f>E225*1.14</f>
        <v>54.671752920000003</v>
      </c>
      <c r="G225" s="517">
        <v>9.4E-2</v>
      </c>
      <c r="H225" s="431"/>
    </row>
    <row r="226" spans="1:9" s="406" customFormat="1">
      <c r="A226" s="490"/>
      <c r="B226" s="488" t="s">
        <v>673</v>
      </c>
      <c r="C226" s="495"/>
      <c r="D226" s="516">
        <v>0.88500000000000001</v>
      </c>
      <c r="E226" s="520">
        <f>D226*1.094</f>
        <v>0.96819000000000011</v>
      </c>
      <c r="F226" s="430">
        <f>E226*1.14</f>
        <v>1.1037366</v>
      </c>
      <c r="G226" s="517">
        <v>9.4E-2</v>
      </c>
      <c r="H226" s="431"/>
    </row>
    <row r="227" spans="1:9" s="406" customFormat="1">
      <c r="A227" s="490"/>
      <c r="B227" s="488"/>
      <c r="C227" s="495"/>
      <c r="D227" s="498"/>
      <c r="E227" s="497"/>
      <c r="F227" s="498"/>
      <c r="G227" s="497"/>
      <c r="H227" s="499"/>
    </row>
    <row r="228" spans="1:9" s="406" customFormat="1" ht="22.5">
      <c r="A228" s="490"/>
      <c r="B228" s="500" t="s">
        <v>674</v>
      </c>
      <c r="C228" s="500"/>
      <c r="D228" s="510"/>
      <c r="E228" s="497"/>
      <c r="F228" s="510"/>
      <c r="G228" s="497"/>
      <c r="H228" s="499"/>
    </row>
    <row r="229" spans="1:9" s="406" customFormat="1">
      <c r="A229" s="490"/>
      <c r="B229" s="488"/>
      <c r="C229" s="495"/>
      <c r="D229" s="510"/>
      <c r="E229" s="497"/>
      <c r="F229" s="510"/>
      <c r="G229" s="497"/>
      <c r="H229" s="501"/>
    </row>
    <row r="230" spans="1:9" s="406" customFormat="1">
      <c r="A230" s="490" t="s">
        <v>102</v>
      </c>
      <c r="B230" s="494" t="s">
        <v>675</v>
      </c>
      <c r="C230" s="495"/>
      <c r="D230" s="510"/>
      <c r="E230" s="497"/>
      <c r="F230" s="510"/>
      <c r="G230" s="497"/>
      <c r="H230" s="501"/>
    </row>
    <row r="231" spans="1:9" s="406" customFormat="1">
      <c r="A231" s="490"/>
      <c r="B231" s="494"/>
      <c r="C231" s="495"/>
      <c r="D231" s="510"/>
      <c r="E231" s="497"/>
      <c r="F231" s="510"/>
      <c r="G231" s="497"/>
      <c r="H231" s="501"/>
    </row>
    <row r="232" spans="1:9" s="406" customFormat="1">
      <c r="A232" s="490"/>
      <c r="B232" s="514" t="s">
        <v>739</v>
      </c>
      <c r="C232" s="515"/>
      <c r="D232" s="516">
        <v>1.629</v>
      </c>
      <c r="E232" s="520">
        <f>D232*1.094</f>
        <v>1.7821260000000001</v>
      </c>
      <c r="F232" s="432">
        <f>E232*1.14</f>
        <v>2.0316236399999998</v>
      </c>
      <c r="G232" s="517">
        <v>9.4E-2</v>
      </c>
      <c r="H232" s="431"/>
    </row>
    <row r="233" spans="1:9" s="406" customFormat="1">
      <c r="A233" s="490"/>
      <c r="B233" s="488"/>
      <c r="C233" s="495"/>
      <c r="D233" s="498"/>
      <c r="E233" s="497"/>
      <c r="F233" s="498"/>
      <c r="G233" s="497"/>
      <c r="H233" s="499"/>
    </row>
    <row r="234" spans="1:9" s="406" customFormat="1">
      <c r="A234" s="490"/>
      <c r="B234" s="435" t="s">
        <v>676</v>
      </c>
      <c r="C234" s="436"/>
      <c r="D234" s="437"/>
      <c r="E234" s="438"/>
      <c r="F234" s="439"/>
      <c r="G234" s="510"/>
      <c r="H234" s="497"/>
      <c r="I234" s="499"/>
    </row>
    <row r="235" spans="1:9" s="406" customFormat="1">
      <c r="A235" s="490"/>
      <c r="B235" s="435" t="s">
        <v>677</v>
      </c>
      <c r="C235" s="436"/>
      <c r="D235" s="437"/>
      <c r="E235" s="438"/>
      <c r="F235" s="439"/>
      <c r="G235" s="510"/>
      <c r="H235" s="497"/>
      <c r="I235" s="499"/>
    </row>
    <row r="236" spans="1:9" s="406" customFormat="1">
      <c r="A236" s="490"/>
      <c r="B236" s="489"/>
      <c r="C236" s="502"/>
      <c r="D236" s="496"/>
      <c r="E236" s="510"/>
      <c r="F236" s="497"/>
      <c r="G236" s="510"/>
      <c r="H236" s="497"/>
      <c r="I236" s="499"/>
    </row>
    <row r="237" spans="1:9" s="406" customFormat="1">
      <c r="A237" s="490"/>
      <c r="B237" s="433" t="s">
        <v>678</v>
      </c>
      <c r="C237" s="502"/>
      <c r="D237" s="434"/>
      <c r="E237" s="510"/>
      <c r="F237" s="497"/>
      <c r="G237" s="510"/>
      <c r="H237" s="497"/>
      <c r="I237" s="499"/>
    </row>
    <row r="238" spans="1:9" s="406" customFormat="1">
      <c r="A238" s="490"/>
      <c r="B238" s="435" t="s">
        <v>679</v>
      </c>
      <c r="C238" s="436"/>
      <c r="D238" s="437"/>
      <c r="E238" s="438"/>
      <c r="F238" s="497"/>
      <c r="G238" s="510"/>
      <c r="H238" s="497"/>
      <c r="I238" s="499"/>
    </row>
    <row r="239" spans="1:9" s="406" customFormat="1">
      <c r="A239" s="490"/>
      <c r="B239" s="435" t="s">
        <v>680</v>
      </c>
      <c r="C239" s="436"/>
      <c r="D239" s="437"/>
      <c r="E239" s="438"/>
      <c r="F239" s="497"/>
      <c r="G239" s="510"/>
      <c r="H239" s="497"/>
      <c r="I239" s="499"/>
    </row>
    <row r="240" spans="1:9" s="406" customFormat="1">
      <c r="A240" s="490"/>
      <c r="B240" s="435" t="s">
        <v>681</v>
      </c>
      <c r="C240" s="436"/>
      <c r="D240" s="437"/>
      <c r="E240" s="438"/>
      <c r="F240" s="497"/>
      <c r="G240" s="510"/>
      <c r="H240" s="497"/>
      <c r="I240" s="499"/>
    </row>
    <row r="241" spans="1:9" s="406" customFormat="1">
      <c r="A241" s="490"/>
      <c r="B241" s="435" t="s">
        <v>682</v>
      </c>
      <c r="C241" s="436"/>
      <c r="D241" s="437"/>
      <c r="E241" s="438"/>
      <c r="F241" s="497"/>
      <c r="G241" s="510"/>
      <c r="H241" s="497"/>
      <c r="I241" s="499"/>
    </row>
    <row r="242" spans="1:9" s="406" customFormat="1">
      <c r="A242" s="490"/>
      <c r="B242" s="489"/>
      <c r="C242" s="502"/>
      <c r="D242" s="496"/>
      <c r="E242" s="510"/>
      <c r="F242" s="497"/>
      <c r="G242" s="510"/>
      <c r="H242" s="497"/>
      <c r="I242" s="499"/>
    </row>
    <row r="243" spans="1:9" s="406" customFormat="1">
      <c r="A243" s="490"/>
      <c r="B243" s="494" t="s">
        <v>683</v>
      </c>
      <c r="C243" s="502"/>
      <c r="D243" s="496"/>
      <c r="E243" s="510"/>
      <c r="F243" s="497"/>
      <c r="G243" s="510"/>
      <c r="H243" s="497"/>
      <c r="I243" s="503"/>
    </row>
    <row r="244" spans="1:9" s="406" customFormat="1">
      <c r="A244" s="490"/>
      <c r="B244" s="504" t="s">
        <v>684</v>
      </c>
      <c r="C244" s="502"/>
      <c r="D244" s="496"/>
      <c r="E244" s="510"/>
      <c r="F244" s="497"/>
      <c r="G244" s="510"/>
      <c r="H244" s="497"/>
      <c r="I244" s="503"/>
    </row>
    <row r="245" spans="1:9" s="406" customFormat="1">
      <c r="A245" s="490"/>
      <c r="B245" s="488"/>
      <c r="C245" s="495"/>
      <c r="D245" s="496"/>
      <c r="E245" s="510"/>
      <c r="F245" s="497"/>
      <c r="G245" s="510"/>
      <c r="H245" s="497"/>
      <c r="I245" s="501"/>
    </row>
    <row r="246" spans="1:9" s="406" customFormat="1">
      <c r="A246" s="490" t="s">
        <v>104</v>
      </c>
      <c r="B246" s="505" t="s">
        <v>685</v>
      </c>
      <c r="C246" s="495"/>
      <c r="D246" s="496"/>
      <c r="E246" s="510"/>
      <c r="F246" s="497"/>
      <c r="G246" s="510"/>
      <c r="H246" s="497"/>
      <c r="I246" s="501"/>
    </row>
    <row r="247" spans="1:9" s="406" customFormat="1">
      <c r="A247" s="490"/>
      <c r="B247" s="505" t="s">
        <v>686</v>
      </c>
      <c r="C247" s="495"/>
      <c r="D247" s="496"/>
      <c r="E247" s="510"/>
      <c r="F247" s="497"/>
      <c r="G247" s="510"/>
      <c r="H247" s="497"/>
      <c r="I247" s="501"/>
    </row>
    <row r="248" spans="1:9" s="406" customFormat="1" ht="13.5" thickBot="1">
      <c r="A248" s="490"/>
      <c r="B248" s="506" t="s">
        <v>687</v>
      </c>
      <c r="C248" s="495"/>
      <c r="D248" s="496"/>
      <c r="E248" s="510"/>
      <c r="F248" s="497"/>
      <c r="G248" s="510"/>
      <c r="H248" s="497"/>
      <c r="I248" s="501"/>
    </row>
    <row r="249" spans="1:9" s="406" customFormat="1" ht="13.5" thickBot="1">
      <c r="A249" s="490"/>
      <c r="B249" s="511" t="s">
        <v>688</v>
      </c>
      <c r="C249" s="495"/>
      <c r="D249" s="518">
        <v>0</v>
      </c>
      <c r="E249" s="516">
        <v>0</v>
      </c>
      <c r="F249" s="440">
        <f>E249*1.14</f>
        <v>0</v>
      </c>
      <c r="G249" s="517"/>
      <c r="H249" s="452"/>
      <c r="I249" s="450"/>
    </row>
    <row r="250" spans="1:9" s="406" customFormat="1" ht="13.5" thickBot="1">
      <c r="A250" s="490"/>
      <c r="B250" s="512" t="s">
        <v>689</v>
      </c>
      <c r="C250" s="495"/>
      <c r="D250" s="518">
        <v>0.91200000000000003</v>
      </c>
      <c r="E250" s="520">
        <f t="shared" ref="E250:E252" si="23">D250*1.094</f>
        <v>0.99772800000000006</v>
      </c>
      <c r="F250" s="441">
        <f t="shared" ref="F250:F252" si="24">E250*1.14</f>
        <v>1.1374099200000001</v>
      </c>
      <c r="G250" s="517">
        <v>9.4E-2</v>
      </c>
      <c r="H250" s="452"/>
      <c r="I250" s="450"/>
    </row>
    <row r="251" spans="1:9" s="406" customFormat="1" ht="13.5" thickBot="1">
      <c r="A251" s="490"/>
      <c r="B251" s="512" t="s">
        <v>690</v>
      </c>
      <c r="C251" s="495"/>
      <c r="D251" s="518">
        <v>1.167</v>
      </c>
      <c r="E251" s="520">
        <f t="shared" si="23"/>
        <v>1.2766980000000001</v>
      </c>
      <c r="F251" s="441">
        <f t="shared" si="24"/>
        <v>1.4554357200000001</v>
      </c>
      <c r="G251" s="521">
        <v>9.4E-2</v>
      </c>
      <c r="H251" s="452"/>
      <c r="I251" s="450"/>
    </row>
    <row r="252" spans="1:9" s="406" customFormat="1" ht="13.5" thickBot="1">
      <c r="A252" s="490"/>
      <c r="B252" s="513" t="s">
        <v>691</v>
      </c>
      <c r="C252" s="495"/>
      <c r="D252" s="518">
        <v>1.391</v>
      </c>
      <c r="E252" s="520">
        <f t="shared" si="23"/>
        <v>1.5217540000000001</v>
      </c>
      <c r="F252" s="441">
        <f t="shared" si="24"/>
        <v>1.7347995599999999</v>
      </c>
      <c r="G252" s="521">
        <v>9.4E-2</v>
      </c>
      <c r="H252" s="452"/>
      <c r="I252" s="450"/>
    </row>
    <row r="253" spans="1:9" s="406" customFormat="1">
      <c r="A253" s="490"/>
      <c r="B253" s="506"/>
      <c r="C253" s="495"/>
      <c r="D253" s="496"/>
      <c r="E253" s="498"/>
      <c r="F253" s="497"/>
      <c r="G253" s="498"/>
      <c r="H253" s="453"/>
      <c r="I253" s="501"/>
    </row>
    <row r="254" spans="1:9" s="406" customFormat="1">
      <c r="A254" s="490" t="s">
        <v>106</v>
      </c>
      <c r="B254" s="494" t="s">
        <v>692</v>
      </c>
      <c r="C254" s="495"/>
      <c r="D254" s="496"/>
      <c r="E254" s="510"/>
      <c r="F254" s="497"/>
      <c r="G254" s="510"/>
      <c r="H254" s="453"/>
      <c r="I254" s="501"/>
    </row>
    <row r="255" spans="1:9" s="406" customFormat="1">
      <c r="A255" s="490"/>
      <c r="B255" s="488" t="s">
        <v>693</v>
      </c>
      <c r="C255" s="492"/>
      <c r="D255" s="496"/>
      <c r="E255" s="510"/>
      <c r="F255" s="497"/>
      <c r="G255" s="510"/>
      <c r="H255" s="453"/>
      <c r="I255" s="501"/>
    </row>
    <row r="256" spans="1:9" s="406" customFormat="1">
      <c r="A256" s="490"/>
      <c r="B256" s="504" t="s">
        <v>694</v>
      </c>
      <c r="C256" s="492"/>
      <c r="D256" s="496"/>
      <c r="E256" s="510"/>
      <c r="F256" s="497"/>
      <c r="G256" s="510"/>
      <c r="H256" s="453"/>
      <c r="I256" s="501"/>
    </row>
    <row r="257" spans="1:9" s="406" customFormat="1">
      <c r="A257" s="490"/>
      <c r="B257" s="514" t="s">
        <v>695</v>
      </c>
      <c r="C257" s="495" t="s">
        <v>740</v>
      </c>
      <c r="D257" s="516">
        <v>16.05</v>
      </c>
      <c r="E257" s="520">
        <f t="shared" ref="E257:E258" si="25">D257*1.094</f>
        <v>17.558700000000002</v>
      </c>
      <c r="F257" s="442">
        <f>E257*1.14</f>
        <v>20.016918</v>
      </c>
      <c r="G257" s="443">
        <v>9.4E-2</v>
      </c>
      <c r="H257" s="453"/>
      <c r="I257" s="451"/>
    </row>
    <row r="258" spans="1:9" s="406" customFormat="1">
      <c r="A258" s="490"/>
      <c r="B258" s="514" t="s">
        <v>696</v>
      </c>
      <c r="C258" s="495" t="s">
        <v>741</v>
      </c>
      <c r="D258" s="516">
        <v>0.88500000000000001</v>
      </c>
      <c r="E258" s="520">
        <f t="shared" si="25"/>
        <v>0.96819000000000011</v>
      </c>
      <c r="F258" s="442">
        <f>E258*1.14</f>
        <v>1.1037366</v>
      </c>
      <c r="G258" s="443">
        <v>9.4E-2</v>
      </c>
      <c r="H258" s="453"/>
      <c r="I258" s="451"/>
    </row>
    <row r="259" spans="1:9" s="406" customFormat="1">
      <c r="A259" s="490"/>
      <c r="B259" s="488"/>
      <c r="C259" s="495"/>
      <c r="D259" s="496"/>
      <c r="E259" s="510"/>
      <c r="F259" s="497"/>
      <c r="G259" s="510"/>
      <c r="H259" s="453"/>
      <c r="I259" s="501"/>
    </row>
    <row r="260" spans="1:9" s="406" customFormat="1">
      <c r="A260" s="490">
        <v>2.2000000000000002</v>
      </c>
      <c r="B260" s="507" t="s">
        <v>697</v>
      </c>
      <c r="C260" s="495"/>
      <c r="D260" s="496"/>
      <c r="E260" s="510"/>
      <c r="F260" s="497"/>
      <c r="G260" s="510"/>
      <c r="H260" s="453"/>
      <c r="I260" s="501"/>
    </row>
    <row r="261" spans="1:9" s="406" customFormat="1">
      <c r="A261" s="490" t="s">
        <v>116</v>
      </c>
      <c r="B261" s="540" t="s">
        <v>698</v>
      </c>
      <c r="C261" s="540"/>
      <c r="D261" s="540"/>
      <c r="E261" s="510"/>
      <c r="F261" s="497"/>
      <c r="G261" s="510"/>
      <c r="H261" s="453"/>
      <c r="I261" s="501"/>
    </row>
    <row r="262" spans="1:9" s="406" customFormat="1">
      <c r="A262" s="490"/>
      <c r="B262" s="519" t="s">
        <v>699</v>
      </c>
      <c r="C262" s="495" t="s">
        <v>700</v>
      </c>
      <c r="D262" s="516">
        <v>62.54</v>
      </c>
      <c r="E262" s="520">
        <f t="shared" ref="E262:E263" si="26">D262*1.094</f>
        <v>68.418760000000006</v>
      </c>
      <c r="F262" s="442">
        <f>E262*1.14</f>
        <v>77.997386399999996</v>
      </c>
      <c r="G262" s="517">
        <v>9.4E-2</v>
      </c>
      <c r="H262" s="453"/>
      <c r="I262" s="450"/>
    </row>
    <row r="263" spans="1:9" s="406" customFormat="1">
      <c r="A263" s="490"/>
      <c r="B263" s="519" t="s">
        <v>701</v>
      </c>
      <c r="C263" s="495" t="s">
        <v>741</v>
      </c>
      <c r="D263" s="516">
        <v>0.88500000000000001</v>
      </c>
      <c r="E263" s="520">
        <f t="shared" si="26"/>
        <v>0.96819000000000011</v>
      </c>
      <c r="F263" s="442">
        <f>E263*1.14</f>
        <v>1.1037366</v>
      </c>
      <c r="G263" s="517">
        <v>9.4E-2</v>
      </c>
      <c r="H263" s="453"/>
      <c r="I263" s="450"/>
    </row>
    <row r="264" spans="1:9" s="406" customFormat="1">
      <c r="A264" s="490"/>
      <c r="B264" s="488"/>
      <c r="C264" s="495"/>
      <c r="D264" s="496"/>
      <c r="E264" s="510"/>
      <c r="F264" s="497"/>
      <c r="G264" s="510"/>
      <c r="H264" s="453"/>
      <c r="I264" s="501"/>
    </row>
    <row r="265" spans="1:9" s="406" customFormat="1">
      <c r="A265" s="490" t="s">
        <v>118</v>
      </c>
      <c r="B265" s="541" t="s">
        <v>702</v>
      </c>
      <c r="C265" s="541"/>
      <c r="D265" s="496"/>
      <c r="E265" s="510"/>
      <c r="F265" s="497"/>
      <c r="G265" s="510"/>
      <c r="H265" s="453"/>
      <c r="I265" s="501"/>
    </row>
    <row r="266" spans="1:9" s="406" customFormat="1">
      <c r="A266" s="490"/>
      <c r="B266" s="515" t="s">
        <v>699</v>
      </c>
      <c r="C266" s="515" t="s">
        <v>700</v>
      </c>
      <c r="D266" s="516">
        <v>116.08199999999999</v>
      </c>
      <c r="E266" s="520">
        <f t="shared" ref="E266:E267" si="27">D266*1.094</f>
        <v>126.993708</v>
      </c>
      <c r="F266" s="442">
        <f>E266*1.14</f>
        <v>144.77282711999999</v>
      </c>
      <c r="G266" s="521">
        <v>9.4E-2</v>
      </c>
      <c r="H266" s="453"/>
      <c r="I266" s="450"/>
    </row>
    <row r="267" spans="1:9" s="406" customFormat="1">
      <c r="A267" s="490"/>
      <c r="B267" s="515" t="s">
        <v>696</v>
      </c>
      <c r="C267" s="515" t="s">
        <v>741</v>
      </c>
      <c r="D267" s="516">
        <v>0.88500000000000001</v>
      </c>
      <c r="E267" s="520">
        <f t="shared" si="27"/>
        <v>0.96819000000000011</v>
      </c>
      <c r="F267" s="442">
        <f>E267*1.14</f>
        <v>1.1037366</v>
      </c>
      <c r="G267" s="521">
        <v>9.4E-2</v>
      </c>
      <c r="H267" s="453"/>
      <c r="I267" s="450"/>
    </row>
    <row r="268" spans="1:9" s="406" customFormat="1">
      <c r="A268" s="490"/>
      <c r="B268" s="488"/>
      <c r="C268" s="495"/>
      <c r="D268" s="488"/>
      <c r="E268" s="510"/>
      <c r="F268" s="489"/>
      <c r="G268" s="510"/>
      <c r="H268" s="454"/>
      <c r="I268" s="501"/>
    </row>
    <row r="269" spans="1:9" s="406" customFormat="1">
      <c r="A269" s="163"/>
      <c r="B269" s="197"/>
      <c r="C269" s="10"/>
      <c r="D269" s="11" t="s">
        <v>0</v>
      </c>
      <c r="E269" s="12" t="s">
        <v>0</v>
      </c>
      <c r="F269" s="12" t="s">
        <v>0</v>
      </c>
      <c r="G269" s="13" t="s">
        <v>1</v>
      </c>
      <c r="H269" s="454"/>
      <c r="I269" s="501"/>
    </row>
    <row r="270" spans="1:9" s="406" customFormat="1">
      <c r="A270" s="14" t="s">
        <v>2</v>
      </c>
      <c r="B270" s="162" t="s">
        <v>3</v>
      </c>
      <c r="C270" s="15" t="s">
        <v>4</v>
      </c>
      <c r="D270" s="16" t="s">
        <v>668</v>
      </c>
      <c r="E270" s="17" t="s">
        <v>850</v>
      </c>
      <c r="F270" s="17" t="s">
        <v>850</v>
      </c>
      <c r="G270" s="18"/>
      <c r="H270" s="454"/>
      <c r="I270" s="484"/>
    </row>
    <row r="271" spans="1:9" s="406" customFormat="1">
      <c r="A271" s="108"/>
      <c r="B271" s="198"/>
      <c r="C271" s="20"/>
      <c r="D271" s="21" t="s">
        <v>5</v>
      </c>
      <c r="E271" s="475" t="s">
        <v>5</v>
      </c>
      <c r="F271" s="476" t="s">
        <v>6</v>
      </c>
      <c r="G271" s="23" t="s">
        <v>7</v>
      </c>
      <c r="H271" s="454"/>
      <c r="I271" s="419"/>
    </row>
    <row r="272" spans="1:9" s="406" customFormat="1" ht="15.75">
      <c r="A272" s="407">
        <v>2</v>
      </c>
      <c r="B272" s="408" t="s">
        <v>703</v>
      </c>
      <c r="C272" s="414"/>
      <c r="D272" s="409"/>
      <c r="E272" s="427"/>
      <c r="F272" s="410"/>
      <c r="G272" s="427"/>
      <c r="H272" s="454"/>
      <c r="I272" s="419"/>
    </row>
    <row r="273" spans="1:9" s="406" customFormat="1">
      <c r="A273" s="411"/>
      <c r="B273" s="409"/>
      <c r="C273" s="414"/>
      <c r="D273" s="409"/>
      <c r="E273" s="427"/>
      <c r="F273" s="410"/>
      <c r="G273" s="427"/>
      <c r="H273" s="454"/>
      <c r="I273" s="419"/>
    </row>
    <row r="274" spans="1:9" s="406" customFormat="1">
      <c r="A274" s="411" t="s">
        <v>704</v>
      </c>
      <c r="B274" s="529" t="s">
        <v>705</v>
      </c>
      <c r="C274" s="529"/>
      <c r="D274" s="529"/>
      <c r="E274" s="427"/>
      <c r="F274" s="410"/>
      <c r="G274" s="427"/>
      <c r="H274" s="454"/>
      <c r="I274" s="419"/>
    </row>
    <row r="275" spans="1:9" s="406" customFormat="1">
      <c r="A275" s="411"/>
      <c r="B275" s="409" t="s">
        <v>706</v>
      </c>
      <c r="C275" s="414"/>
      <c r="D275" s="409"/>
      <c r="E275" s="427"/>
      <c r="F275" s="410"/>
      <c r="G275" s="427"/>
      <c r="H275" s="454"/>
      <c r="I275" s="419"/>
    </row>
    <row r="276" spans="1:9" s="406" customFormat="1">
      <c r="A276" s="411"/>
      <c r="B276" s="409" t="s">
        <v>707</v>
      </c>
      <c r="C276" s="414" t="s">
        <v>741</v>
      </c>
      <c r="D276" s="429">
        <v>1.74</v>
      </c>
      <c r="E276" s="520">
        <f t="shared" ref="E276" si="28">D276*1.094</f>
        <v>1.9035600000000001</v>
      </c>
      <c r="F276" s="444">
        <f>E276*1.14</f>
        <v>2.1700583999999998</v>
      </c>
      <c r="G276" s="521">
        <v>9.4E-2</v>
      </c>
      <c r="H276" s="455"/>
      <c r="I276" s="450"/>
    </row>
    <row r="277" spans="1:9" s="406" customFormat="1">
      <c r="A277" s="411"/>
      <c r="B277" s="409"/>
      <c r="C277" s="414"/>
      <c r="D277" s="415"/>
      <c r="E277" s="427"/>
      <c r="F277" s="416"/>
      <c r="G277" s="427"/>
      <c r="H277" s="453"/>
      <c r="I277" s="419"/>
    </row>
    <row r="278" spans="1:9" s="406" customFormat="1">
      <c r="A278" s="411" t="s">
        <v>708</v>
      </c>
      <c r="B278" s="529" t="s">
        <v>709</v>
      </c>
      <c r="C278" s="529"/>
      <c r="D278" s="415"/>
      <c r="E278" s="427"/>
      <c r="F278" s="416"/>
      <c r="G278" s="427"/>
      <c r="H278" s="453"/>
      <c r="I278" s="419"/>
    </row>
    <row r="279" spans="1:9" s="406" customFormat="1">
      <c r="A279" s="411"/>
      <c r="B279" s="409" t="s">
        <v>710</v>
      </c>
      <c r="C279" s="414"/>
      <c r="D279" s="415"/>
      <c r="E279" s="427"/>
      <c r="F279" s="416"/>
      <c r="G279" s="427"/>
      <c r="H279" s="453"/>
      <c r="I279" s="419"/>
    </row>
    <row r="280" spans="1:9" s="406" customFormat="1">
      <c r="A280" s="411"/>
      <c r="B280" s="409" t="s">
        <v>711</v>
      </c>
      <c r="C280" s="414" t="s">
        <v>741</v>
      </c>
      <c r="D280" s="429">
        <v>1.294</v>
      </c>
      <c r="E280" s="520">
        <f t="shared" ref="E280" si="29">D280*1.094</f>
        <v>1.4156360000000001</v>
      </c>
      <c r="F280" s="444">
        <f>E280*1.14</f>
        <v>1.61382504</v>
      </c>
      <c r="G280" s="521">
        <v>9.4E-2</v>
      </c>
      <c r="H280" s="455"/>
      <c r="I280" s="450"/>
    </row>
    <row r="281" spans="1:9" s="406" customFormat="1">
      <c r="A281" s="411"/>
      <c r="B281" s="409"/>
      <c r="C281" s="414"/>
      <c r="D281" s="409"/>
      <c r="E281" s="426"/>
      <c r="F281" s="410"/>
      <c r="G281" s="426"/>
      <c r="H281" s="454"/>
      <c r="I281" s="419"/>
    </row>
    <row r="282" spans="1:9" s="406" customFormat="1">
      <c r="A282" s="411"/>
      <c r="B282" s="409" t="s">
        <v>712</v>
      </c>
      <c r="C282" s="414"/>
      <c r="D282" s="409"/>
      <c r="E282" s="426"/>
      <c r="F282" s="410"/>
      <c r="G282" s="426"/>
      <c r="H282" s="454"/>
      <c r="I282" s="419"/>
    </row>
    <row r="283" spans="1:9" s="406" customFormat="1">
      <c r="A283" s="411"/>
      <c r="B283" s="409"/>
      <c r="C283" s="414"/>
      <c r="D283" s="409"/>
      <c r="E283" s="426"/>
      <c r="F283" s="410"/>
      <c r="G283" s="426"/>
      <c r="H283" s="454"/>
      <c r="I283" s="419"/>
    </row>
    <row r="284" spans="1:9" s="406" customFormat="1">
      <c r="A284" s="411">
        <v>2.2999999999999998</v>
      </c>
      <c r="B284" s="423" t="s">
        <v>713</v>
      </c>
      <c r="C284" s="424"/>
      <c r="D284" s="409"/>
      <c r="E284" s="427"/>
      <c r="F284" s="410"/>
      <c r="G284" s="427"/>
      <c r="H284" s="454"/>
      <c r="I284" s="419"/>
    </row>
    <row r="285" spans="1:9" s="406" customFormat="1">
      <c r="A285" s="411"/>
      <c r="B285" s="409" t="s">
        <v>714</v>
      </c>
      <c r="C285" s="414" t="s">
        <v>715</v>
      </c>
      <c r="D285" s="429">
        <v>683.30899999999997</v>
      </c>
      <c r="E285" s="520">
        <f t="shared" ref="E285" si="30">D285*1.094</f>
        <v>747.54004600000007</v>
      </c>
      <c r="F285" s="444">
        <f>E285*1.14</f>
        <v>852.19565244</v>
      </c>
      <c r="G285" s="521">
        <v>9.4E-2</v>
      </c>
      <c r="H285" s="453"/>
      <c r="I285" s="450"/>
    </row>
    <row r="286" spans="1:9" s="406" customFormat="1">
      <c r="A286" s="411"/>
      <c r="B286" s="409"/>
      <c r="C286" s="414"/>
      <c r="D286" s="427"/>
      <c r="E286" s="427"/>
      <c r="F286" s="416"/>
      <c r="G286" s="419"/>
      <c r="H286" s="453"/>
      <c r="I286" s="446"/>
    </row>
    <row r="287" spans="1:9" s="406" customFormat="1">
      <c r="A287" s="411"/>
      <c r="B287" s="409" t="s">
        <v>716</v>
      </c>
      <c r="C287" s="445" t="s">
        <v>742</v>
      </c>
      <c r="D287" s="429">
        <v>129.505</v>
      </c>
      <c r="E287" s="520">
        <f t="shared" ref="E287" si="31">D287*1.094</f>
        <v>141.67847</v>
      </c>
      <c r="F287" s="444">
        <f>E287*1.14</f>
        <v>161.5134558</v>
      </c>
      <c r="G287" s="521">
        <v>9.4E-2</v>
      </c>
      <c r="H287" s="453"/>
      <c r="I287" s="450"/>
    </row>
    <row r="288" spans="1:9" s="406" customFormat="1">
      <c r="A288" s="411"/>
      <c r="B288" s="409"/>
      <c r="C288" s="445" t="s">
        <v>743</v>
      </c>
      <c r="D288" s="487"/>
      <c r="E288" s="427"/>
      <c r="F288" s="416"/>
      <c r="G288" s="419"/>
      <c r="H288" s="453"/>
      <c r="I288" s="446"/>
    </row>
    <row r="289" spans="1:9" s="406" customFormat="1">
      <c r="A289" s="411"/>
      <c r="B289" s="409"/>
      <c r="C289" s="414"/>
      <c r="D289" s="427"/>
      <c r="E289" s="427"/>
      <c r="F289" s="416"/>
      <c r="G289" s="419"/>
      <c r="H289" s="453"/>
      <c r="I289" s="446"/>
    </row>
    <row r="290" spans="1:9" s="406" customFormat="1">
      <c r="A290" s="411"/>
      <c r="B290" s="409" t="s">
        <v>717</v>
      </c>
      <c r="C290" s="414" t="s">
        <v>741</v>
      </c>
      <c r="D290" s="429">
        <v>0.79700000000000004</v>
      </c>
      <c r="E290" s="520">
        <f t="shared" ref="E290" si="32">D290*1.094</f>
        <v>0.87191800000000008</v>
      </c>
      <c r="F290" s="444">
        <f>E290*1.14</f>
        <v>0.99398651999999998</v>
      </c>
      <c r="G290" s="521">
        <v>9.4E-2</v>
      </c>
      <c r="H290" s="455"/>
      <c r="I290" s="450"/>
    </row>
    <row r="291" spans="1:9" s="406" customFormat="1">
      <c r="A291" s="411"/>
      <c r="B291" s="409"/>
      <c r="C291" s="414"/>
      <c r="D291" s="415"/>
      <c r="E291" s="427"/>
      <c r="F291" s="416"/>
      <c r="G291" s="427"/>
      <c r="H291" s="453"/>
      <c r="I291" s="419"/>
    </row>
    <row r="292" spans="1:9" s="406" customFormat="1">
      <c r="A292" s="411">
        <v>2.4</v>
      </c>
      <c r="B292" s="412" t="s">
        <v>718</v>
      </c>
      <c r="C292" s="413"/>
      <c r="D292" s="415"/>
      <c r="E292" s="427"/>
      <c r="F292" s="416"/>
      <c r="G292" s="427"/>
      <c r="H292" s="453"/>
      <c r="I292" s="419"/>
    </row>
    <row r="293" spans="1:9" s="406" customFormat="1">
      <c r="A293" s="411"/>
      <c r="B293" s="409" t="s">
        <v>719</v>
      </c>
      <c r="C293" s="414"/>
      <c r="D293" s="429">
        <v>1777.0119999999999</v>
      </c>
      <c r="E293" s="520">
        <f t="shared" ref="E293" si="33">D293*1.094</f>
        <v>1944.0511280000001</v>
      </c>
      <c r="F293" s="442">
        <f>E293*1.14</f>
        <v>2216.2182859199997</v>
      </c>
      <c r="G293" s="521">
        <v>9.4E-2</v>
      </c>
      <c r="H293" s="453"/>
      <c r="I293" s="451"/>
    </row>
    <row r="294" spans="1:9" s="406" customFormat="1">
      <c r="A294" s="411"/>
      <c r="B294" s="409"/>
      <c r="C294" s="414"/>
      <c r="D294" s="427"/>
      <c r="E294" s="427"/>
      <c r="F294" s="416"/>
      <c r="G294" s="419"/>
      <c r="H294" s="453"/>
      <c r="I294" s="419"/>
    </row>
    <row r="295" spans="1:9" s="406" customFormat="1">
      <c r="A295" s="411"/>
      <c r="B295" s="409" t="s">
        <v>716</v>
      </c>
      <c r="C295" s="447" t="s">
        <v>720</v>
      </c>
      <c r="D295" s="429">
        <v>169.321</v>
      </c>
      <c r="E295" s="520">
        <f t="shared" ref="E295" si="34">D295*1.094</f>
        <v>185.23717400000001</v>
      </c>
      <c r="F295" s="442">
        <f>E295*1.14</f>
        <v>211.17037836</v>
      </c>
      <c r="G295" s="521">
        <v>9.4E-2</v>
      </c>
      <c r="H295" s="453"/>
      <c r="I295" s="451"/>
    </row>
    <row r="296" spans="1:9" s="406" customFormat="1">
      <c r="A296" s="411"/>
      <c r="B296" s="409"/>
      <c r="C296" s="414"/>
      <c r="D296" s="427"/>
      <c r="E296" s="427"/>
      <c r="F296" s="416"/>
      <c r="G296" s="419"/>
      <c r="H296" s="453"/>
      <c r="I296" s="419"/>
    </row>
    <row r="297" spans="1:9" s="406" customFormat="1">
      <c r="A297" s="411"/>
      <c r="B297" s="409" t="s">
        <v>717</v>
      </c>
      <c r="C297" s="414" t="s">
        <v>741</v>
      </c>
      <c r="D297" s="429">
        <v>0.56100000000000005</v>
      </c>
      <c r="E297" s="520">
        <f t="shared" ref="E297" si="35">D297*1.094</f>
        <v>0.61373400000000011</v>
      </c>
      <c r="F297" s="442">
        <f>E297*1.14</f>
        <v>0.6996567600000001</v>
      </c>
      <c r="G297" s="521">
        <v>9.4E-2</v>
      </c>
      <c r="H297" s="455"/>
      <c r="I297" s="451"/>
    </row>
    <row r="298" spans="1:9" s="406" customFormat="1">
      <c r="A298" s="411"/>
      <c r="B298" s="409"/>
      <c r="C298" s="414"/>
      <c r="D298" s="421"/>
      <c r="E298" s="417"/>
      <c r="F298" s="422"/>
      <c r="G298" s="417"/>
      <c r="H298" s="455"/>
      <c r="I298" s="428"/>
    </row>
    <row r="299" spans="1:9" s="406" customFormat="1">
      <c r="A299" s="163"/>
      <c r="B299" s="197"/>
      <c r="C299" s="10"/>
      <c r="D299" s="11" t="s">
        <v>0</v>
      </c>
      <c r="E299" s="12" t="s">
        <v>0</v>
      </c>
      <c r="F299" s="12" t="s">
        <v>0</v>
      </c>
      <c r="G299" s="13" t="s">
        <v>1</v>
      </c>
      <c r="H299" s="455"/>
      <c r="I299" s="428"/>
    </row>
    <row r="300" spans="1:9" s="406" customFormat="1">
      <c r="A300" s="14" t="s">
        <v>2</v>
      </c>
      <c r="B300" s="162" t="s">
        <v>3</v>
      </c>
      <c r="C300" s="15" t="s">
        <v>4</v>
      </c>
      <c r="D300" s="16" t="s">
        <v>668</v>
      </c>
      <c r="E300" s="17" t="s">
        <v>850</v>
      </c>
      <c r="F300" s="17" t="s">
        <v>850</v>
      </c>
      <c r="G300" s="18"/>
      <c r="H300" s="455"/>
      <c r="I300" s="428"/>
    </row>
    <row r="301" spans="1:9" s="406" customFormat="1">
      <c r="A301" s="108"/>
      <c r="B301" s="198"/>
      <c r="C301" s="20"/>
      <c r="D301" s="21" t="s">
        <v>5</v>
      </c>
      <c r="E301" s="475" t="s">
        <v>5</v>
      </c>
      <c r="F301" s="476" t="s">
        <v>6</v>
      </c>
      <c r="G301" s="23" t="s">
        <v>7</v>
      </c>
      <c r="H301" s="455"/>
      <c r="I301" s="428"/>
    </row>
    <row r="302" spans="1:9" s="406" customFormat="1">
      <c r="A302" s="411"/>
      <c r="B302" s="409"/>
      <c r="C302" s="414"/>
      <c r="D302" s="421"/>
      <c r="E302" s="417"/>
      <c r="F302" s="422"/>
      <c r="G302" s="417"/>
      <c r="H302" s="455"/>
      <c r="I302" s="428"/>
    </row>
    <row r="303" spans="1:9" s="406" customFormat="1" ht="15.75">
      <c r="A303" s="407">
        <v>2</v>
      </c>
      <c r="B303" s="408" t="s">
        <v>703</v>
      </c>
      <c r="C303" s="414"/>
      <c r="D303" s="421"/>
      <c r="E303" s="417"/>
      <c r="F303" s="422"/>
      <c r="G303" s="417"/>
      <c r="H303" s="455"/>
      <c r="I303" s="428"/>
    </row>
    <row r="304" spans="1:9" s="406" customFormat="1">
      <c r="A304" s="411"/>
      <c r="B304" s="409"/>
      <c r="C304" s="414"/>
      <c r="D304" s="415"/>
      <c r="E304" s="427"/>
      <c r="F304" s="416"/>
      <c r="G304" s="427"/>
      <c r="H304" s="453"/>
      <c r="I304" s="419"/>
    </row>
    <row r="305" spans="1:9" s="406" customFormat="1">
      <c r="A305" s="411">
        <v>2.5</v>
      </c>
      <c r="B305" s="412" t="s">
        <v>721</v>
      </c>
      <c r="C305" s="414" t="s">
        <v>722</v>
      </c>
      <c r="D305" s="415"/>
      <c r="E305" s="427"/>
      <c r="F305" s="416"/>
      <c r="G305" s="427"/>
      <c r="H305" s="453"/>
      <c r="I305" s="419"/>
    </row>
    <row r="306" spans="1:9" s="406" customFormat="1">
      <c r="A306" s="411"/>
      <c r="B306" s="409" t="s">
        <v>719</v>
      </c>
      <c r="C306" s="414" t="s">
        <v>723</v>
      </c>
      <c r="D306" s="440">
        <v>1863.5630000000001</v>
      </c>
      <c r="E306" s="520">
        <f t="shared" ref="E306" si="36">D306*1.094</f>
        <v>2038.7379220000003</v>
      </c>
      <c r="F306" s="442">
        <f>E306*1.14</f>
        <v>2324.1612310800001</v>
      </c>
      <c r="G306" s="521">
        <v>9.4E-2</v>
      </c>
      <c r="H306" s="453"/>
      <c r="I306" s="451"/>
    </row>
    <row r="307" spans="1:9" s="406" customFormat="1">
      <c r="A307" s="411"/>
      <c r="B307" s="409"/>
      <c r="C307" s="414"/>
      <c r="D307" s="415"/>
      <c r="E307" s="427"/>
      <c r="F307" s="416"/>
      <c r="G307" s="427"/>
      <c r="H307" s="453"/>
      <c r="I307" s="419"/>
    </row>
    <row r="308" spans="1:9" s="406" customFormat="1">
      <c r="A308" s="411"/>
      <c r="B308" s="409" t="s">
        <v>724</v>
      </c>
      <c r="C308" s="414"/>
      <c r="D308" s="415"/>
      <c r="E308" s="427"/>
      <c r="F308" s="416"/>
      <c r="G308" s="427"/>
      <c r="H308" s="453"/>
      <c r="I308" s="419"/>
    </row>
    <row r="309" spans="1:9" s="406" customFormat="1">
      <c r="A309" s="411"/>
      <c r="B309" s="409"/>
      <c r="C309" s="414"/>
      <c r="D309" s="415"/>
      <c r="E309" s="427"/>
      <c r="F309" s="416"/>
      <c r="G309" s="427"/>
      <c r="H309" s="453"/>
      <c r="I309" s="419"/>
    </row>
    <row r="310" spans="1:9" s="406" customFormat="1">
      <c r="A310" s="411"/>
      <c r="B310" s="409" t="s">
        <v>725</v>
      </c>
      <c r="C310" s="414"/>
      <c r="D310" s="448">
        <v>0.4456</v>
      </c>
      <c r="E310" s="520">
        <f t="shared" ref="E310:E312" si="37">D310*1.094</f>
        <v>0.48748640000000004</v>
      </c>
      <c r="F310" s="449">
        <f>E310*1.14</f>
        <v>0.55573449600000002</v>
      </c>
      <c r="G310" s="521">
        <v>9.4E-2</v>
      </c>
      <c r="H310" s="455"/>
      <c r="I310" s="451"/>
    </row>
    <row r="311" spans="1:9" s="406" customFormat="1">
      <c r="A311" s="411"/>
      <c r="B311" s="409" t="s">
        <v>726</v>
      </c>
      <c r="C311" s="414"/>
      <c r="D311" s="448">
        <v>1.0880000000000001</v>
      </c>
      <c r="E311" s="520">
        <f t="shared" si="37"/>
        <v>1.1902720000000002</v>
      </c>
      <c r="F311" s="449">
        <f t="shared" ref="F311:F312" si="38">E311*1.14</f>
        <v>1.3569100800000002</v>
      </c>
      <c r="G311" s="521">
        <v>9.4E-2</v>
      </c>
      <c r="H311" s="455"/>
      <c r="I311" s="451"/>
    </row>
    <row r="312" spans="1:9" s="406" customFormat="1">
      <c r="A312" s="411"/>
      <c r="B312" s="409" t="s">
        <v>727</v>
      </c>
      <c r="C312" s="414"/>
      <c r="D312" s="448">
        <v>1.8740000000000001</v>
      </c>
      <c r="E312" s="520">
        <f t="shared" si="37"/>
        <v>2.0501560000000003</v>
      </c>
      <c r="F312" s="449">
        <f t="shared" si="38"/>
        <v>2.3371778400000003</v>
      </c>
      <c r="G312" s="521">
        <v>9.4E-2</v>
      </c>
      <c r="H312" s="455"/>
      <c r="I312" s="451"/>
    </row>
    <row r="313" spans="1:9" s="406" customFormat="1">
      <c r="A313" s="411"/>
      <c r="B313" s="409"/>
      <c r="C313" s="414"/>
      <c r="D313" s="415"/>
      <c r="E313" s="427"/>
      <c r="F313" s="416"/>
      <c r="G313" s="427"/>
      <c r="H313" s="453"/>
      <c r="I313" s="419"/>
    </row>
    <row r="314" spans="1:9" s="406" customFormat="1">
      <c r="A314" s="411">
        <v>2.9</v>
      </c>
      <c r="B314" s="423" t="s">
        <v>728</v>
      </c>
      <c r="C314" s="424"/>
      <c r="D314" s="415"/>
      <c r="E314" s="427"/>
      <c r="F314" s="416"/>
      <c r="G314" s="427"/>
      <c r="H314" s="453"/>
      <c r="I314" s="419"/>
    </row>
    <row r="315" spans="1:9" s="406" customFormat="1">
      <c r="A315" s="411"/>
      <c r="B315" s="409" t="s">
        <v>729</v>
      </c>
      <c r="C315" s="414"/>
      <c r="D315" s="415"/>
      <c r="E315" s="427"/>
      <c r="F315" s="416"/>
      <c r="G315" s="427"/>
      <c r="H315" s="453"/>
      <c r="I315" s="419"/>
    </row>
    <row r="316" spans="1:9" s="406" customFormat="1">
      <c r="A316" s="411"/>
      <c r="B316" s="409"/>
      <c r="C316" s="414"/>
      <c r="D316" s="415"/>
      <c r="E316" s="427"/>
      <c r="F316" s="416"/>
      <c r="G316" s="427"/>
      <c r="H316" s="453"/>
      <c r="I316" s="419"/>
    </row>
    <row r="317" spans="1:9" s="406" customFormat="1">
      <c r="A317" s="411"/>
      <c r="B317" s="409" t="s">
        <v>711</v>
      </c>
      <c r="C317" s="414" t="s">
        <v>741</v>
      </c>
      <c r="D317" s="429">
        <v>1.74</v>
      </c>
      <c r="E317" s="520">
        <f t="shared" ref="E317" si="39">D317*1.094</f>
        <v>1.9035600000000001</v>
      </c>
      <c r="F317" s="444">
        <f>E317*1.14</f>
        <v>2.1700583999999998</v>
      </c>
      <c r="G317" s="521">
        <v>9.4E-2</v>
      </c>
      <c r="H317" s="455"/>
      <c r="I317" s="450"/>
    </row>
    <row r="318" spans="1:9" s="406" customFormat="1">
      <c r="A318" s="411"/>
      <c r="B318" s="409"/>
      <c r="C318" s="414"/>
      <c r="D318" s="427"/>
      <c r="E318" s="427"/>
      <c r="F318" s="416"/>
      <c r="G318" s="419"/>
      <c r="H318" s="453"/>
      <c r="I318" s="419"/>
    </row>
    <row r="319" spans="1:9" s="406" customFormat="1">
      <c r="A319" s="411"/>
      <c r="B319" s="409" t="s">
        <v>730</v>
      </c>
      <c r="C319" s="414"/>
      <c r="D319" s="427"/>
      <c r="E319" s="427"/>
      <c r="F319" s="416"/>
      <c r="G319" s="419"/>
      <c r="H319" s="453"/>
      <c r="I319" s="419"/>
    </row>
    <row r="320" spans="1:9" s="406" customFormat="1">
      <c r="A320" s="411"/>
      <c r="B320" s="409"/>
      <c r="C320" s="414"/>
      <c r="D320" s="427"/>
      <c r="E320" s="427"/>
      <c r="F320" s="416"/>
      <c r="G320" s="419"/>
      <c r="H320" s="453"/>
      <c r="I320" s="419"/>
    </row>
    <row r="321" spans="1:9" s="406" customFormat="1">
      <c r="A321" s="411"/>
      <c r="B321" s="409" t="s">
        <v>731</v>
      </c>
      <c r="C321" s="414" t="s">
        <v>732</v>
      </c>
      <c r="D321" s="429">
        <v>74.72</v>
      </c>
      <c r="E321" s="520">
        <f t="shared" ref="E321" si="40">D321*1.094</f>
        <v>81.743680000000012</v>
      </c>
      <c r="F321" s="444">
        <f>E321*1.14</f>
        <v>93.187795200000011</v>
      </c>
      <c r="G321" s="521">
        <v>9.4E-2</v>
      </c>
      <c r="H321" s="453"/>
      <c r="I321" s="450"/>
    </row>
    <row r="322" spans="1:9" s="406" customFormat="1">
      <c r="A322" s="411"/>
      <c r="B322" s="420" t="s">
        <v>733</v>
      </c>
      <c r="C322" s="414"/>
      <c r="D322" s="427"/>
      <c r="E322" s="427"/>
      <c r="F322" s="416"/>
      <c r="G322" s="419"/>
      <c r="H322" s="453"/>
      <c r="I322" s="419"/>
    </row>
    <row r="323" spans="1:9" s="406" customFormat="1">
      <c r="A323" s="411"/>
      <c r="B323" s="409"/>
      <c r="C323" s="414"/>
      <c r="D323" s="427"/>
      <c r="E323" s="427"/>
      <c r="F323" s="416"/>
      <c r="G323" s="419"/>
      <c r="H323" s="453"/>
      <c r="I323" s="419"/>
    </row>
    <row r="324" spans="1:9" s="406" customFormat="1">
      <c r="A324" s="425" t="s">
        <v>734</v>
      </c>
      <c r="B324" s="423" t="s">
        <v>735</v>
      </c>
      <c r="C324" s="413"/>
      <c r="D324" s="427"/>
      <c r="E324" s="427"/>
      <c r="F324" s="416"/>
      <c r="G324" s="419"/>
      <c r="H324" s="453"/>
      <c r="I324" s="419"/>
    </row>
    <row r="325" spans="1:9" s="406" customFormat="1">
      <c r="A325" s="411"/>
      <c r="B325" s="420" t="s">
        <v>736</v>
      </c>
      <c r="C325" s="414"/>
      <c r="D325" s="427"/>
      <c r="E325" s="427"/>
      <c r="F325" s="416"/>
      <c r="G325" s="419"/>
      <c r="H325" s="453"/>
      <c r="I325" s="419"/>
    </row>
    <row r="326" spans="1:9" s="406" customFormat="1">
      <c r="A326" s="411"/>
      <c r="B326" s="414" t="s">
        <v>737</v>
      </c>
      <c r="C326" s="414" t="s">
        <v>738</v>
      </c>
      <c r="D326" s="429">
        <v>1.74</v>
      </c>
      <c r="E326" s="520">
        <f t="shared" ref="E326:E328" si="41">D326*1.094</f>
        <v>1.9035600000000001</v>
      </c>
      <c r="F326" s="444">
        <f>E326*1.14</f>
        <v>2.1700583999999998</v>
      </c>
      <c r="G326" s="521">
        <v>9.4E-2</v>
      </c>
      <c r="H326" s="455"/>
      <c r="I326" s="450"/>
    </row>
    <row r="327" spans="1:9" s="406" customFormat="1">
      <c r="A327" s="411">
        <v>2.11</v>
      </c>
      <c r="B327" s="472" t="s">
        <v>844</v>
      </c>
      <c r="C327" s="414"/>
      <c r="D327" s="470"/>
      <c r="E327" s="470"/>
      <c r="F327" s="471"/>
      <c r="G327" s="450"/>
      <c r="H327" s="455"/>
      <c r="I327" s="450"/>
    </row>
    <row r="328" spans="1:9" s="406" customFormat="1">
      <c r="A328" s="411"/>
      <c r="B328" s="414" t="s">
        <v>845</v>
      </c>
      <c r="C328" s="414"/>
      <c r="D328" s="429">
        <v>300</v>
      </c>
      <c r="E328" s="520">
        <f t="shared" si="41"/>
        <v>328.20000000000005</v>
      </c>
      <c r="F328" s="444">
        <f>E328*1.14</f>
        <v>374.14800000000002</v>
      </c>
      <c r="G328" s="521">
        <v>9.4E-2</v>
      </c>
      <c r="H328" s="455"/>
      <c r="I328" s="450"/>
    </row>
    <row r="329" spans="1:9" s="406" customFormat="1">
      <c r="A329" s="411"/>
      <c r="B329" s="409"/>
      <c r="C329" s="409"/>
      <c r="D329" s="415"/>
      <c r="E329" s="427"/>
      <c r="F329" s="416"/>
      <c r="G329" s="417"/>
      <c r="H329" s="416"/>
      <c r="I329" s="418"/>
    </row>
    <row r="330" spans="1:9">
      <c r="A330" s="334" t="s">
        <v>187</v>
      </c>
      <c r="B330" s="232" t="s">
        <v>188</v>
      </c>
      <c r="C330" s="112"/>
      <c r="D330" s="233"/>
      <c r="E330" s="195"/>
      <c r="F330" s="195"/>
      <c r="G330" s="223"/>
    </row>
    <row r="331" spans="1:9">
      <c r="A331" s="335"/>
      <c r="B331" s="530" t="s">
        <v>189</v>
      </c>
      <c r="C331" s="531"/>
      <c r="D331" s="531"/>
      <c r="E331" s="531"/>
      <c r="F331" s="531"/>
      <c r="G331" s="532"/>
    </row>
    <row r="332" spans="1:9">
      <c r="A332" s="313" t="s">
        <v>190</v>
      </c>
      <c r="B332" s="234" t="s">
        <v>185</v>
      </c>
      <c r="C332" s="92" t="s">
        <v>191</v>
      </c>
      <c r="D332" s="235">
        <v>1584.2466999999999</v>
      </c>
      <c r="E332" s="344">
        <f>D332*1.1</f>
        <v>1742.67137</v>
      </c>
      <c r="F332" s="96">
        <f>+E332*1.14</f>
        <v>1986.6453617999998</v>
      </c>
      <c r="G332" s="236">
        <v>10</v>
      </c>
    </row>
    <row r="333" spans="1:9">
      <c r="A333" s="314" t="s">
        <v>192</v>
      </c>
      <c r="B333" s="171" t="s">
        <v>193</v>
      </c>
      <c r="C333" s="97" t="s">
        <v>191</v>
      </c>
      <c r="D333" s="145">
        <v>4158.0066999999999</v>
      </c>
      <c r="E333" s="344">
        <f>D333*1.1</f>
        <v>4573.8073700000004</v>
      </c>
      <c r="F333" s="101">
        <f>+E333*1.14</f>
        <v>5214.1404018000003</v>
      </c>
      <c r="G333" s="227">
        <v>10</v>
      </c>
    </row>
    <row r="334" spans="1:9" ht="30.75" customHeight="1">
      <c r="A334" s="108"/>
      <c r="B334" s="224"/>
      <c r="C334" s="130"/>
      <c r="D334" s="130"/>
      <c r="E334" s="191"/>
      <c r="F334" s="191"/>
      <c r="G334" s="225"/>
    </row>
    <row r="335" spans="1:9">
      <c r="A335" s="314" t="s">
        <v>194</v>
      </c>
      <c r="B335" s="375" t="s">
        <v>195</v>
      </c>
      <c r="C335" s="97"/>
      <c r="D335" s="145"/>
      <c r="E335" s="145"/>
      <c r="F335" s="145"/>
      <c r="G335" s="227"/>
    </row>
    <row r="336" spans="1:9">
      <c r="A336" s="314" t="s">
        <v>196</v>
      </c>
      <c r="B336" s="171" t="s">
        <v>197</v>
      </c>
      <c r="C336" s="97" t="s">
        <v>72</v>
      </c>
      <c r="D336" s="145">
        <v>259.57</v>
      </c>
      <c r="E336" s="238">
        <f>D336*1.1</f>
        <v>285.52700000000004</v>
      </c>
      <c r="F336" s="101">
        <f>E336*1.14</f>
        <v>325.50078000000002</v>
      </c>
      <c r="G336" s="227">
        <v>10</v>
      </c>
    </row>
    <row r="337" spans="1:7">
      <c r="A337" s="314" t="s">
        <v>198</v>
      </c>
      <c r="B337" s="171" t="s">
        <v>578</v>
      </c>
      <c r="C337" s="97" t="s">
        <v>72</v>
      </c>
      <c r="D337" s="145">
        <v>259.57</v>
      </c>
      <c r="E337" s="238">
        <f>ROUND(D337*(100+G337)/100,3)</f>
        <v>285.52699999999999</v>
      </c>
      <c r="F337" s="101">
        <f>E337*1.14</f>
        <v>325.50077999999996</v>
      </c>
      <c r="G337" s="227">
        <v>10</v>
      </c>
    </row>
    <row r="338" spans="1:7">
      <c r="A338" s="314" t="s">
        <v>200</v>
      </c>
      <c r="B338" s="171" t="s">
        <v>579</v>
      </c>
      <c r="C338" s="97" t="s">
        <v>72</v>
      </c>
      <c r="D338" s="145">
        <v>60.5</v>
      </c>
      <c r="E338" s="238">
        <f>D338*1.1</f>
        <v>66.550000000000011</v>
      </c>
      <c r="F338" s="101">
        <f>E338*1.14</f>
        <v>75.867000000000004</v>
      </c>
      <c r="G338" s="136">
        <v>10</v>
      </c>
    </row>
    <row r="339" spans="1:7" ht="30.75" customHeight="1">
      <c r="A339" s="314" t="s">
        <v>200</v>
      </c>
      <c r="B339" s="171" t="s">
        <v>201</v>
      </c>
      <c r="C339" s="97"/>
      <c r="D339" s="145"/>
      <c r="E339" s="145"/>
      <c r="F339" s="145"/>
      <c r="G339" s="227"/>
    </row>
    <row r="340" spans="1:7" ht="25.5">
      <c r="A340" s="314"/>
      <c r="B340" s="239" t="s">
        <v>202</v>
      </c>
      <c r="C340" s="97"/>
      <c r="D340" s="145"/>
      <c r="E340" s="145"/>
      <c r="F340" s="145"/>
      <c r="G340" s="227"/>
    </row>
    <row r="341" spans="1:7">
      <c r="A341" s="314" t="s">
        <v>203</v>
      </c>
      <c r="B341" s="240" t="s">
        <v>204</v>
      </c>
      <c r="C341" s="97" t="s">
        <v>72</v>
      </c>
      <c r="D341" s="145">
        <v>474.3</v>
      </c>
      <c r="E341" s="238">
        <f>ROUND(D341*(100+G341)/100,1)</f>
        <v>521.70000000000005</v>
      </c>
      <c r="F341" s="101">
        <f t="shared" ref="F341:F354" si="42">+E341*1.14</f>
        <v>594.73800000000006</v>
      </c>
      <c r="G341" s="227">
        <v>10</v>
      </c>
    </row>
    <row r="342" spans="1:7">
      <c r="A342" s="314" t="s">
        <v>205</v>
      </c>
      <c r="B342" s="240" t="s">
        <v>206</v>
      </c>
      <c r="C342" s="97" t="s">
        <v>207</v>
      </c>
      <c r="D342" s="145">
        <v>118.75</v>
      </c>
      <c r="E342" s="145">
        <f>ROUND(D342*(100+G342)/100,3)</f>
        <v>130.625</v>
      </c>
      <c r="F342" s="101">
        <f t="shared" si="42"/>
        <v>148.91249999999999</v>
      </c>
      <c r="G342" s="227">
        <v>10</v>
      </c>
    </row>
    <row r="343" spans="1:7">
      <c r="A343" s="314" t="s">
        <v>208</v>
      </c>
      <c r="B343" s="350" t="s">
        <v>209</v>
      </c>
      <c r="C343" s="97" t="s">
        <v>184</v>
      </c>
      <c r="D343" s="241">
        <v>0.88500000000000001</v>
      </c>
      <c r="E343" s="241">
        <f>D343*1.094</f>
        <v>0.96819000000000011</v>
      </c>
      <c r="F343" s="226">
        <f t="shared" si="42"/>
        <v>1.1037366</v>
      </c>
      <c r="G343" s="227">
        <v>9.4</v>
      </c>
    </row>
    <row r="344" spans="1:7" ht="25.5">
      <c r="A344" s="333" t="s">
        <v>210</v>
      </c>
      <c r="B344" s="231" t="s">
        <v>211</v>
      </c>
      <c r="C344" s="97" t="s">
        <v>72</v>
      </c>
      <c r="D344" s="242">
        <v>250</v>
      </c>
      <c r="E344" s="238">
        <f>D344*1.1</f>
        <v>275</v>
      </c>
      <c r="F344" s="101">
        <f t="shared" si="42"/>
        <v>313.5</v>
      </c>
      <c r="G344" s="227">
        <v>10</v>
      </c>
    </row>
    <row r="345" spans="1:7">
      <c r="A345" s="314" t="s">
        <v>212</v>
      </c>
      <c r="B345" s="171" t="s">
        <v>213</v>
      </c>
      <c r="C345" s="97"/>
      <c r="D345" s="241"/>
      <c r="E345" s="241"/>
      <c r="F345" s="101"/>
      <c r="G345" s="227"/>
    </row>
    <row r="346" spans="1:7">
      <c r="A346" s="314" t="s">
        <v>214</v>
      </c>
      <c r="B346" s="171" t="s">
        <v>160</v>
      </c>
      <c r="C346" s="97"/>
      <c r="D346" s="145"/>
      <c r="E346" s="145"/>
      <c r="F346" s="101"/>
      <c r="G346" s="227"/>
    </row>
    <row r="347" spans="1:7">
      <c r="A347" s="314" t="s">
        <v>215</v>
      </c>
      <c r="B347" s="171" t="s">
        <v>216</v>
      </c>
      <c r="C347" s="97" t="s">
        <v>72</v>
      </c>
      <c r="D347" s="145">
        <v>254.2</v>
      </c>
      <c r="E347" s="238">
        <f>ROUND(D347*(100+G347)/100,1)</f>
        <v>279.60000000000002</v>
      </c>
      <c r="F347" s="101">
        <f t="shared" si="42"/>
        <v>318.74399999999997</v>
      </c>
      <c r="G347" s="227">
        <v>10</v>
      </c>
    </row>
    <row r="348" spans="1:7">
      <c r="A348" s="314" t="s">
        <v>217</v>
      </c>
      <c r="B348" s="171" t="s">
        <v>218</v>
      </c>
      <c r="C348" s="97" t="s">
        <v>72</v>
      </c>
      <c r="D348" s="145">
        <v>364.4</v>
      </c>
      <c r="E348" s="238">
        <f>ROUND(D348*(100+G348)/100,1)</f>
        <v>400.8</v>
      </c>
      <c r="F348" s="101">
        <f t="shared" si="42"/>
        <v>456.91199999999998</v>
      </c>
      <c r="G348" s="227">
        <v>10</v>
      </c>
    </row>
    <row r="349" spans="1:7" ht="25.5">
      <c r="A349" s="333" t="s">
        <v>219</v>
      </c>
      <c r="B349" s="243" t="s">
        <v>564</v>
      </c>
      <c r="C349" s="97" t="s">
        <v>72</v>
      </c>
      <c r="D349" s="145"/>
      <c r="E349" s="238">
        <f>ROUND(D349*(100+G349)/100,1)</f>
        <v>0</v>
      </c>
      <c r="F349" s="101">
        <f t="shared" si="42"/>
        <v>0</v>
      </c>
      <c r="G349" s="227"/>
    </row>
    <row r="350" spans="1:7">
      <c r="A350" s="314" t="s">
        <v>220</v>
      </c>
      <c r="B350" s="240" t="s">
        <v>537</v>
      </c>
      <c r="C350" s="97" t="s">
        <v>862</v>
      </c>
      <c r="D350" s="145"/>
      <c r="E350" s="145"/>
      <c r="F350" s="101"/>
      <c r="G350" s="227">
        <v>0</v>
      </c>
    </row>
    <row r="351" spans="1:7">
      <c r="A351" s="314" t="s">
        <v>221</v>
      </c>
      <c r="B351" s="240" t="s">
        <v>222</v>
      </c>
      <c r="C351" s="97"/>
      <c r="D351" s="145"/>
      <c r="E351" s="145"/>
      <c r="F351" s="101"/>
      <c r="G351" s="227"/>
    </row>
    <row r="352" spans="1:7">
      <c r="A352" s="314"/>
      <c r="B352" s="244" t="s">
        <v>223</v>
      </c>
      <c r="C352" s="97"/>
      <c r="D352" s="145"/>
      <c r="E352" s="145"/>
      <c r="F352" s="101"/>
      <c r="G352" s="227"/>
    </row>
    <row r="353" spans="1:7">
      <c r="A353" s="314" t="s">
        <v>224</v>
      </c>
      <c r="B353" s="240" t="s">
        <v>185</v>
      </c>
      <c r="C353" s="97" t="s">
        <v>59</v>
      </c>
      <c r="D353" s="145">
        <v>1551.69</v>
      </c>
      <c r="E353" s="227">
        <f>D353*1.1</f>
        <v>1706.8590000000002</v>
      </c>
      <c r="F353" s="101">
        <f t="shared" si="42"/>
        <v>1945.81926</v>
      </c>
      <c r="G353" s="227">
        <v>10</v>
      </c>
    </row>
    <row r="354" spans="1:7">
      <c r="A354" s="314" t="s">
        <v>225</v>
      </c>
      <c r="B354" s="240" t="s">
        <v>186</v>
      </c>
      <c r="C354" s="97" t="s">
        <v>59</v>
      </c>
      <c r="D354" s="145">
        <v>4074.55</v>
      </c>
      <c r="E354" s="227">
        <f>D354*1.1</f>
        <v>4482.0050000000001</v>
      </c>
      <c r="F354" s="101">
        <f t="shared" si="42"/>
        <v>5109.4856999999993</v>
      </c>
      <c r="G354" s="227">
        <f>+G353</f>
        <v>10</v>
      </c>
    </row>
    <row r="355" spans="1:7">
      <c r="A355" s="314" t="s">
        <v>226</v>
      </c>
      <c r="B355" s="240" t="s">
        <v>538</v>
      </c>
      <c r="C355" s="97" t="s">
        <v>862</v>
      </c>
      <c r="D355" s="145"/>
      <c r="E355" s="145"/>
      <c r="F355" s="145"/>
      <c r="G355" s="227"/>
    </row>
    <row r="356" spans="1:7">
      <c r="A356" s="314"/>
      <c r="B356" s="244" t="s">
        <v>227</v>
      </c>
      <c r="C356" s="97"/>
      <c r="D356" s="145"/>
      <c r="E356" s="145"/>
      <c r="F356" s="145"/>
      <c r="G356" s="227"/>
    </row>
    <row r="357" spans="1:7">
      <c r="A357" s="315"/>
      <c r="B357" s="130" t="s">
        <v>554</v>
      </c>
      <c r="C357" s="64"/>
      <c r="D357" s="351">
        <v>2000</v>
      </c>
      <c r="E357" s="337">
        <v>2000</v>
      </c>
      <c r="F357" s="337">
        <v>2280</v>
      </c>
      <c r="G357" s="246">
        <v>0</v>
      </c>
    </row>
    <row r="358" spans="1:7">
      <c r="A358" s="325"/>
      <c r="B358" s="197"/>
      <c r="C358" s="10"/>
      <c r="D358" s="11" t="s">
        <v>0</v>
      </c>
      <c r="E358" s="12" t="s">
        <v>0</v>
      </c>
      <c r="F358" s="12" t="s">
        <v>0</v>
      </c>
      <c r="G358" s="13" t="s">
        <v>1</v>
      </c>
    </row>
    <row r="359" spans="1:7">
      <c r="A359" s="14" t="s">
        <v>2</v>
      </c>
      <c r="B359" s="162" t="s">
        <v>3</v>
      </c>
      <c r="C359" s="15" t="s">
        <v>4</v>
      </c>
      <c r="D359" s="16" t="s">
        <v>668</v>
      </c>
      <c r="E359" s="17" t="s">
        <v>850</v>
      </c>
      <c r="F359" s="17" t="s">
        <v>850</v>
      </c>
      <c r="G359" s="18"/>
    </row>
    <row r="360" spans="1:7">
      <c r="A360" s="108"/>
      <c r="B360" s="198"/>
      <c r="C360" s="64"/>
      <c r="D360" s="21" t="s">
        <v>5</v>
      </c>
      <c r="E360" s="17" t="s">
        <v>5</v>
      </c>
      <c r="F360" s="22" t="s">
        <v>6</v>
      </c>
      <c r="G360" s="23" t="s">
        <v>7</v>
      </c>
    </row>
    <row r="361" spans="1:7">
      <c r="A361" s="163"/>
      <c r="B361" s="79"/>
      <c r="C361" s="79"/>
      <c r="D361" s="113"/>
      <c r="E361" s="222"/>
      <c r="F361" s="222"/>
      <c r="G361" s="247"/>
    </row>
    <row r="362" spans="1:7">
      <c r="A362" s="107" t="s">
        <v>228</v>
      </c>
      <c r="B362" s="4" t="s">
        <v>580</v>
      </c>
      <c r="C362" s="112"/>
      <c r="D362" s="112"/>
      <c r="E362" s="195"/>
      <c r="F362" s="195"/>
      <c r="G362" s="223"/>
    </row>
    <row r="363" spans="1:7">
      <c r="A363" s="108"/>
      <c r="B363" s="130"/>
      <c r="C363" s="130"/>
      <c r="D363" s="130"/>
      <c r="E363" s="191"/>
      <c r="F363" s="191"/>
      <c r="G363" s="225"/>
    </row>
    <row r="364" spans="1:7">
      <c r="A364" s="163"/>
      <c r="B364" s="197"/>
      <c r="C364" s="10"/>
      <c r="D364" s="10"/>
      <c r="E364" s="248"/>
      <c r="F364" s="248"/>
      <c r="G364" s="249"/>
    </row>
    <row r="365" spans="1:7">
      <c r="A365" s="250" t="s">
        <v>229</v>
      </c>
      <c r="B365" s="293" t="s">
        <v>581</v>
      </c>
      <c r="C365" s="355" t="s">
        <v>589</v>
      </c>
      <c r="D365" s="358">
        <v>2.87</v>
      </c>
      <c r="E365" s="358">
        <f>D365*1.07</f>
        <v>3.0709000000000004</v>
      </c>
      <c r="F365" s="359">
        <f>E365*1.14</f>
        <v>3.500826</v>
      </c>
      <c r="G365" s="402">
        <v>7</v>
      </c>
    </row>
    <row r="366" spans="1:7">
      <c r="A366" s="187"/>
      <c r="B366" s="98" t="s">
        <v>582</v>
      </c>
      <c r="C366" s="355" t="s">
        <v>589</v>
      </c>
      <c r="D366" s="357">
        <v>2.87</v>
      </c>
      <c r="E366" s="358">
        <f t="shared" ref="E366:E372" si="43">D366*1.07</f>
        <v>3.0709000000000004</v>
      </c>
      <c r="F366" s="359">
        <f t="shared" ref="F366:F372" si="44">E366*1.14</f>
        <v>3.500826</v>
      </c>
      <c r="G366" s="402">
        <v>7</v>
      </c>
    </row>
    <row r="367" spans="1:7">
      <c r="A367" s="187"/>
      <c r="B367" s="98" t="s">
        <v>583</v>
      </c>
      <c r="C367" s="355" t="s">
        <v>589</v>
      </c>
      <c r="D367" s="357">
        <v>2.87</v>
      </c>
      <c r="E367" s="358">
        <f t="shared" si="43"/>
        <v>3.0709000000000004</v>
      </c>
      <c r="F367" s="359">
        <f t="shared" si="44"/>
        <v>3.500826</v>
      </c>
      <c r="G367" s="402">
        <v>7</v>
      </c>
    </row>
    <row r="368" spans="1:7">
      <c r="A368" s="187"/>
      <c r="B368" s="98" t="s">
        <v>584</v>
      </c>
      <c r="C368" s="355" t="s">
        <v>589</v>
      </c>
      <c r="D368" s="357">
        <v>22.9</v>
      </c>
      <c r="E368" s="358">
        <f t="shared" si="43"/>
        <v>24.503</v>
      </c>
      <c r="F368" s="358">
        <f t="shared" si="44"/>
        <v>27.933419999999998</v>
      </c>
      <c r="G368" s="402">
        <v>7</v>
      </c>
    </row>
    <row r="369" spans="1:7">
      <c r="A369" s="187"/>
      <c r="B369" s="98" t="s">
        <v>585</v>
      </c>
      <c r="C369" s="356" t="s">
        <v>590</v>
      </c>
      <c r="D369" s="357">
        <v>22.9</v>
      </c>
      <c r="E369" s="358">
        <f t="shared" si="43"/>
        <v>24.503</v>
      </c>
      <c r="F369" s="358">
        <f t="shared" si="44"/>
        <v>27.933419999999998</v>
      </c>
      <c r="G369" s="402">
        <v>7</v>
      </c>
    </row>
    <row r="370" spans="1:7">
      <c r="A370" s="187"/>
      <c r="B370" s="98" t="s">
        <v>586</v>
      </c>
      <c r="C370" s="356" t="s">
        <v>590</v>
      </c>
      <c r="D370" s="357">
        <v>85.87</v>
      </c>
      <c r="E370" s="358">
        <f t="shared" si="43"/>
        <v>91.880900000000011</v>
      </c>
      <c r="F370" s="358">
        <f t="shared" si="44"/>
        <v>104.744226</v>
      </c>
      <c r="G370" s="402">
        <v>7</v>
      </c>
    </row>
    <row r="371" spans="1:7">
      <c r="A371" s="187"/>
      <c r="B371" s="98" t="s">
        <v>587</v>
      </c>
      <c r="C371" s="356" t="s">
        <v>590</v>
      </c>
      <c r="D371" s="357">
        <v>45.8</v>
      </c>
      <c r="E371" s="358">
        <f t="shared" si="43"/>
        <v>49.006</v>
      </c>
      <c r="F371" s="358">
        <f t="shared" si="44"/>
        <v>55.866839999999996</v>
      </c>
      <c r="G371" s="402">
        <v>7</v>
      </c>
    </row>
    <row r="372" spans="1:7">
      <c r="A372" s="187"/>
      <c r="B372" s="98" t="s">
        <v>588</v>
      </c>
      <c r="C372" s="356" t="s">
        <v>589</v>
      </c>
      <c r="D372" s="357">
        <v>22.9</v>
      </c>
      <c r="E372" s="358">
        <f t="shared" si="43"/>
        <v>24.503</v>
      </c>
      <c r="F372" s="358">
        <f t="shared" si="44"/>
        <v>27.933419999999998</v>
      </c>
      <c r="G372" s="402">
        <v>7</v>
      </c>
    </row>
    <row r="373" spans="1:7">
      <c r="A373" s="253"/>
      <c r="B373" s="217"/>
      <c r="C373" s="158"/>
      <c r="D373" s="237"/>
      <c r="E373" s="237"/>
      <c r="F373" s="237"/>
      <c r="G373" s="161"/>
    </row>
    <row r="374" spans="1:7">
      <c r="A374" s="163"/>
      <c r="B374" s="79"/>
      <c r="C374" s="79"/>
      <c r="D374" s="79"/>
      <c r="E374" s="222"/>
      <c r="F374" s="222"/>
      <c r="G374" s="247"/>
    </row>
    <row r="375" spans="1:7">
      <c r="A375" s="107" t="s">
        <v>230</v>
      </c>
      <c r="B375" s="373" t="s">
        <v>231</v>
      </c>
      <c r="C375" s="112"/>
      <c r="D375" s="112"/>
      <c r="E375" s="195"/>
      <c r="F375" s="195"/>
      <c r="G375" s="223"/>
    </row>
    <row r="376" spans="1:7">
      <c r="A376" s="108"/>
      <c r="B376" s="130"/>
      <c r="C376" s="130"/>
      <c r="D376" s="130"/>
      <c r="E376" s="191"/>
      <c r="F376" s="191"/>
      <c r="G376" s="225"/>
    </row>
    <row r="377" spans="1:7">
      <c r="A377" s="336" t="s">
        <v>230</v>
      </c>
      <c r="B377" s="93" t="s">
        <v>232</v>
      </c>
      <c r="C377" s="92"/>
      <c r="D377" s="235"/>
      <c r="E377" s="235"/>
      <c r="F377" s="235"/>
      <c r="G377" s="236"/>
    </row>
    <row r="378" spans="1:7">
      <c r="A378" s="330" t="s">
        <v>233</v>
      </c>
      <c r="B378" s="98" t="s">
        <v>234</v>
      </c>
      <c r="C378" s="97" t="s">
        <v>235</v>
      </c>
      <c r="D378" s="145">
        <v>87.5</v>
      </c>
      <c r="E378" s="145">
        <f>ROUND(D378*(100+G378)/100,3)</f>
        <v>94.5</v>
      </c>
      <c r="F378" s="101">
        <f>+E378*1.14</f>
        <v>107.72999999999999</v>
      </c>
      <c r="G378" s="147">
        <v>8</v>
      </c>
    </row>
    <row r="379" spans="1:7">
      <c r="A379" s="330" t="s">
        <v>236</v>
      </c>
      <c r="B379" s="98" t="s">
        <v>237</v>
      </c>
      <c r="C379" s="97" t="s">
        <v>235</v>
      </c>
      <c r="D379" s="145">
        <v>145.82</v>
      </c>
      <c r="E379" s="145">
        <f>ROUND(D379*(100+G379)/100,3)</f>
        <v>157.48599999999999</v>
      </c>
      <c r="F379" s="101">
        <f>+E379*1.14</f>
        <v>179.53403999999998</v>
      </c>
      <c r="G379" s="147">
        <v>8</v>
      </c>
    </row>
    <row r="380" spans="1:7">
      <c r="A380" s="330" t="s">
        <v>238</v>
      </c>
      <c r="B380" s="98" t="s">
        <v>239</v>
      </c>
      <c r="C380" s="97" t="s">
        <v>235</v>
      </c>
      <c r="D380" s="145">
        <v>62.99</v>
      </c>
      <c r="E380" s="145">
        <f>ROUND(D380*(100+G380)/100,3)</f>
        <v>68.028999999999996</v>
      </c>
      <c r="F380" s="101">
        <f>+E380*1.14</f>
        <v>77.553059999999988</v>
      </c>
      <c r="G380" s="147">
        <v>8</v>
      </c>
    </row>
    <row r="381" spans="1:7">
      <c r="A381" s="330" t="s">
        <v>240</v>
      </c>
      <c r="B381" s="98" t="s">
        <v>241</v>
      </c>
      <c r="C381" s="97" t="s">
        <v>242</v>
      </c>
      <c r="D381" s="145">
        <v>200</v>
      </c>
      <c r="E381" s="145">
        <v>200</v>
      </c>
      <c r="F381" s="101">
        <f>+E381*1.14</f>
        <v>227.99999999999997</v>
      </c>
      <c r="G381" s="147">
        <v>0</v>
      </c>
    </row>
    <row r="382" spans="1:7">
      <c r="A382" s="330" t="s">
        <v>243</v>
      </c>
      <c r="B382" s="98" t="s">
        <v>244</v>
      </c>
      <c r="C382" s="97" t="s">
        <v>235</v>
      </c>
      <c r="D382" s="145">
        <v>50</v>
      </c>
      <c r="E382" s="145">
        <v>50</v>
      </c>
      <c r="F382" s="101">
        <f>+E382*1.14</f>
        <v>56.999999999999993</v>
      </c>
      <c r="G382" s="147">
        <v>0</v>
      </c>
    </row>
    <row r="383" spans="1:7">
      <c r="A383" s="253"/>
      <c r="B383" s="217"/>
      <c r="C383" s="158"/>
      <c r="D383" s="237"/>
      <c r="E383" s="237"/>
      <c r="F383" s="237"/>
      <c r="G383" s="161"/>
    </row>
    <row r="384" spans="1:7">
      <c r="A384" s="163"/>
      <c r="B384" s="79"/>
      <c r="C384" s="79"/>
      <c r="D384" s="79"/>
      <c r="E384" s="222"/>
      <c r="F384" s="222"/>
      <c r="G384" s="247"/>
    </row>
    <row r="385" spans="1:7">
      <c r="A385" s="107" t="s">
        <v>245</v>
      </c>
      <c r="B385" s="373" t="s">
        <v>246</v>
      </c>
      <c r="C385" s="112"/>
      <c r="D385" s="112"/>
      <c r="E385" s="195"/>
      <c r="F385" s="195"/>
      <c r="G385" s="223"/>
    </row>
    <row r="386" spans="1:7">
      <c r="A386" s="108"/>
      <c r="B386" s="130"/>
      <c r="C386" s="130"/>
      <c r="D386" s="130"/>
      <c r="E386" s="191"/>
      <c r="F386" s="191"/>
      <c r="G386" s="225"/>
    </row>
    <row r="387" spans="1:7">
      <c r="A387" s="336" t="s">
        <v>247</v>
      </c>
      <c r="B387" s="93" t="s">
        <v>248</v>
      </c>
      <c r="C387" s="92" t="s">
        <v>249</v>
      </c>
      <c r="D387" s="235"/>
      <c r="E387" s="235"/>
      <c r="F387" s="235"/>
      <c r="G387" s="236"/>
    </row>
    <row r="388" spans="1:7">
      <c r="A388" s="330" t="s">
        <v>250</v>
      </c>
      <c r="B388" s="98" t="s">
        <v>251</v>
      </c>
      <c r="C388" s="97"/>
      <c r="D388" s="145"/>
      <c r="E388" s="145"/>
      <c r="F388" s="145"/>
      <c r="G388" s="227"/>
    </row>
    <row r="389" spans="1:7">
      <c r="A389" s="330" t="s">
        <v>252</v>
      </c>
      <c r="B389" s="98" t="s">
        <v>253</v>
      </c>
      <c r="C389" s="97" t="s">
        <v>235</v>
      </c>
      <c r="D389" s="145">
        <v>72.92</v>
      </c>
      <c r="E389" s="145">
        <f>ROUND(D389*(100+G389)/100,3)</f>
        <v>78.754000000000005</v>
      </c>
      <c r="F389" s="101">
        <f>+E389*1.14</f>
        <v>89.779560000000004</v>
      </c>
      <c r="G389" s="147">
        <v>8</v>
      </c>
    </row>
    <row r="390" spans="1:7">
      <c r="A390" s="330" t="s">
        <v>254</v>
      </c>
      <c r="B390" s="98" t="s">
        <v>255</v>
      </c>
      <c r="C390" s="97" t="s">
        <v>235</v>
      </c>
      <c r="D390" s="145">
        <v>145.82</v>
      </c>
      <c r="E390" s="145">
        <f>ROUND(D390*(100+G390)/100,3)</f>
        <v>157.48599999999999</v>
      </c>
      <c r="F390" s="101">
        <f>+E390*1.14</f>
        <v>179.53403999999998</v>
      </c>
      <c r="G390" s="147">
        <v>8</v>
      </c>
    </row>
    <row r="391" spans="1:7">
      <c r="A391" s="330" t="s">
        <v>256</v>
      </c>
      <c r="B391" s="98" t="s">
        <v>257</v>
      </c>
      <c r="C391" s="97" t="s">
        <v>235</v>
      </c>
      <c r="D391" s="145">
        <v>145.82</v>
      </c>
      <c r="E391" s="145">
        <f>ROUND(D391*(100+G391)/100,3)</f>
        <v>157.48599999999999</v>
      </c>
      <c r="F391" s="101">
        <f>+E391*1.14</f>
        <v>179.53403999999998</v>
      </c>
      <c r="G391" s="147">
        <v>8</v>
      </c>
    </row>
    <row r="392" spans="1:7">
      <c r="A392" s="330" t="s">
        <v>258</v>
      </c>
      <c r="B392" s="98" t="s">
        <v>259</v>
      </c>
      <c r="C392" s="97" t="s">
        <v>235</v>
      </c>
      <c r="D392" s="145">
        <v>218.74</v>
      </c>
      <c r="E392" s="145">
        <f>ROUND(D392*(100+G392)/100,3)</f>
        <v>236.239</v>
      </c>
      <c r="F392" s="101">
        <f>+E392*1.14</f>
        <v>269.31245999999999</v>
      </c>
      <c r="G392" s="147">
        <v>8</v>
      </c>
    </row>
    <row r="393" spans="1:7">
      <c r="A393" s="330" t="s">
        <v>260</v>
      </c>
      <c r="B393" s="98" t="s">
        <v>261</v>
      </c>
      <c r="C393" s="97" t="s">
        <v>262</v>
      </c>
      <c r="D393" s="145">
        <v>262.48</v>
      </c>
      <c r="E393" s="145">
        <f>ROUND(D393*(100+G393)/100,3)</f>
        <v>283.47800000000001</v>
      </c>
      <c r="F393" s="101">
        <f>+E393*1.14</f>
        <v>323.16492</v>
      </c>
      <c r="G393" s="147">
        <v>8</v>
      </c>
    </row>
    <row r="394" spans="1:7">
      <c r="A394" s="253"/>
      <c r="B394" s="217"/>
      <c r="C394" s="158"/>
      <c r="D394" s="237"/>
      <c r="E394" s="237"/>
      <c r="F394" s="237"/>
      <c r="G394" s="161"/>
    </row>
    <row r="395" spans="1:7">
      <c r="A395" s="163"/>
      <c r="B395" s="79"/>
      <c r="C395" s="79"/>
      <c r="D395" s="79"/>
      <c r="E395" s="222"/>
      <c r="F395" s="222"/>
      <c r="G395" s="247"/>
    </row>
    <row r="396" spans="1:7">
      <c r="A396" s="107" t="s">
        <v>263</v>
      </c>
      <c r="B396" s="373" t="s">
        <v>264</v>
      </c>
      <c r="C396" s="112"/>
      <c r="D396" s="112"/>
      <c r="E396" s="195"/>
      <c r="F396" s="195"/>
      <c r="G396" s="223"/>
    </row>
    <row r="397" spans="1:7">
      <c r="A397" s="108"/>
      <c r="B397" s="130"/>
      <c r="C397" s="130"/>
      <c r="D397" s="130"/>
      <c r="E397" s="191"/>
      <c r="F397" s="191"/>
      <c r="G397" s="225"/>
    </row>
    <row r="398" spans="1:7">
      <c r="A398" s="330" t="s">
        <v>265</v>
      </c>
      <c r="B398" s="98" t="s">
        <v>266</v>
      </c>
      <c r="C398" s="97"/>
      <c r="D398" s="145"/>
      <c r="E398" s="145"/>
      <c r="F398" s="145"/>
      <c r="G398" s="227"/>
    </row>
    <row r="399" spans="1:7">
      <c r="A399" s="330" t="s">
        <v>265</v>
      </c>
      <c r="B399" s="254" t="s">
        <v>267</v>
      </c>
      <c r="C399" s="255" t="s">
        <v>268</v>
      </c>
      <c r="D399" s="145">
        <v>1</v>
      </c>
      <c r="E399" s="145">
        <v>1</v>
      </c>
      <c r="F399" s="101">
        <f>+E399*1.14</f>
        <v>1.1399999999999999</v>
      </c>
      <c r="G399" s="147">
        <v>0</v>
      </c>
    </row>
    <row r="400" spans="1:7">
      <c r="A400" s="330" t="s">
        <v>269</v>
      </c>
      <c r="B400" s="98" t="s">
        <v>270</v>
      </c>
      <c r="C400" s="97" t="s">
        <v>271</v>
      </c>
      <c r="D400" s="145">
        <v>122.98</v>
      </c>
      <c r="E400" s="145">
        <f>ROUND(D400*(100+G400)/100,3)</f>
        <v>135.27799999999999</v>
      </c>
      <c r="F400" s="101">
        <f>+E400*1.14</f>
        <v>154.21691999999999</v>
      </c>
      <c r="G400" s="147">
        <v>10</v>
      </c>
    </row>
    <row r="401" spans="1:7">
      <c r="A401" s="330" t="s">
        <v>272</v>
      </c>
      <c r="B401" s="98" t="s">
        <v>273</v>
      </c>
      <c r="C401" s="97" t="s">
        <v>274</v>
      </c>
      <c r="D401" s="145">
        <v>61.49</v>
      </c>
      <c r="E401" s="145">
        <f>ROUND(D401*(100+G401)/100,3)</f>
        <v>67.638999999999996</v>
      </c>
      <c r="F401" s="101">
        <f>+E401*1.14</f>
        <v>77.108459999999994</v>
      </c>
      <c r="G401" s="147">
        <v>10</v>
      </c>
    </row>
    <row r="402" spans="1:7">
      <c r="A402" s="330" t="s">
        <v>275</v>
      </c>
      <c r="B402" s="98" t="s">
        <v>276</v>
      </c>
      <c r="C402" s="97" t="s">
        <v>277</v>
      </c>
      <c r="D402" s="145">
        <v>50</v>
      </c>
      <c r="E402" s="145">
        <v>50</v>
      </c>
      <c r="F402" s="101">
        <f>+E402*1.14</f>
        <v>56.999999999999993</v>
      </c>
      <c r="G402" s="147">
        <v>0</v>
      </c>
    </row>
    <row r="403" spans="1:7">
      <c r="A403" s="330" t="s">
        <v>278</v>
      </c>
      <c r="B403" s="98" t="s">
        <v>279</v>
      </c>
      <c r="C403" s="97" t="s">
        <v>262</v>
      </c>
      <c r="D403" s="145">
        <v>819.9</v>
      </c>
      <c r="E403" s="145">
        <f>ROUND(D403*(100+G403)/100,3)</f>
        <v>901.89</v>
      </c>
      <c r="F403" s="101">
        <f>+E403*1.14</f>
        <v>1028.1545999999998</v>
      </c>
      <c r="G403" s="147">
        <v>10</v>
      </c>
    </row>
    <row r="404" spans="1:7">
      <c r="A404" s="253"/>
      <c r="B404" s="217"/>
      <c r="C404" s="158"/>
      <c r="D404" s="237"/>
      <c r="E404" s="237"/>
      <c r="F404" s="237"/>
      <c r="G404" s="161"/>
    </row>
    <row r="405" spans="1:7">
      <c r="A405" s="163"/>
      <c r="B405" s="79"/>
      <c r="C405" s="79"/>
      <c r="D405" s="79"/>
      <c r="E405" s="222"/>
      <c r="F405" s="222"/>
      <c r="G405" s="247"/>
    </row>
    <row r="406" spans="1:7">
      <c r="A406" s="107" t="s">
        <v>280</v>
      </c>
      <c r="B406" s="373" t="s">
        <v>281</v>
      </c>
      <c r="C406" s="112"/>
      <c r="D406" s="112"/>
      <c r="E406" s="195"/>
      <c r="F406" s="195"/>
      <c r="G406" s="223"/>
    </row>
    <row r="407" spans="1:7" ht="31.5" customHeight="1">
      <c r="A407" s="108"/>
      <c r="B407" s="130"/>
      <c r="C407" s="130"/>
      <c r="D407" s="130"/>
      <c r="E407" s="191"/>
      <c r="F407" s="191"/>
      <c r="G407" s="225"/>
    </row>
    <row r="408" spans="1:7">
      <c r="A408" s="330" t="s">
        <v>282</v>
      </c>
      <c r="B408" s="98" t="s">
        <v>283</v>
      </c>
      <c r="C408" s="97" t="s">
        <v>235</v>
      </c>
      <c r="D408" s="145">
        <v>220</v>
      </c>
      <c r="E408" s="145">
        <f>D408*1.1</f>
        <v>242.00000000000003</v>
      </c>
      <c r="F408" s="101">
        <f>+E408*1.14</f>
        <v>275.88</v>
      </c>
      <c r="G408" s="147">
        <v>10</v>
      </c>
    </row>
    <row r="409" spans="1:7" ht="41.25" customHeight="1">
      <c r="A409" s="253"/>
      <c r="B409" s="217"/>
      <c r="C409" s="158"/>
      <c r="D409" s="237"/>
      <c r="E409" s="237"/>
      <c r="F409" s="237"/>
      <c r="G409" s="161"/>
    </row>
    <row r="410" spans="1:7" ht="18" customHeight="1">
      <c r="A410" s="163"/>
      <c r="B410" s="197"/>
      <c r="C410" s="10"/>
      <c r="D410" s="11" t="s">
        <v>0</v>
      </c>
      <c r="E410" s="12" t="s">
        <v>0</v>
      </c>
      <c r="F410" s="12" t="s">
        <v>0</v>
      </c>
      <c r="G410" s="13" t="s">
        <v>1</v>
      </c>
    </row>
    <row r="411" spans="1:7" ht="36" customHeight="1">
      <c r="A411" s="14" t="s">
        <v>2</v>
      </c>
      <c r="B411" s="162" t="s">
        <v>3</v>
      </c>
      <c r="C411" s="15" t="s">
        <v>4</v>
      </c>
      <c r="D411" s="16" t="s">
        <v>855</v>
      </c>
      <c r="E411" s="17" t="s">
        <v>850</v>
      </c>
      <c r="F411" s="17" t="s">
        <v>850</v>
      </c>
      <c r="G411" s="18"/>
    </row>
    <row r="412" spans="1:7" hidden="1">
      <c r="A412" s="108"/>
      <c r="B412" s="198"/>
      <c r="C412" s="64"/>
      <c r="D412" s="21" t="s">
        <v>5</v>
      </c>
      <c r="E412" s="17" t="s">
        <v>5</v>
      </c>
      <c r="F412" s="22" t="s">
        <v>6</v>
      </c>
      <c r="G412" s="23" t="s">
        <v>7</v>
      </c>
    </row>
    <row r="413" spans="1:7" ht="15" customHeight="1">
      <c r="A413" s="163"/>
      <c r="B413" s="79"/>
      <c r="C413" s="79"/>
      <c r="D413" s="79"/>
      <c r="E413" s="222"/>
      <c r="F413" s="222"/>
      <c r="G413" s="247"/>
    </row>
    <row r="414" spans="1:7" ht="19.5" customHeight="1">
      <c r="A414" s="107" t="s">
        <v>284</v>
      </c>
      <c r="B414" s="373" t="s">
        <v>285</v>
      </c>
      <c r="C414" s="112"/>
      <c r="D414" s="112"/>
      <c r="E414" s="195"/>
      <c r="F414" s="195"/>
      <c r="G414" s="223"/>
    </row>
    <row r="415" spans="1:7">
      <c r="A415" s="108"/>
      <c r="B415" s="130"/>
      <c r="C415" s="130"/>
      <c r="D415" s="130"/>
      <c r="E415" s="191"/>
      <c r="F415" s="191"/>
      <c r="G415" s="225"/>
    </row>
    <row r="416" spans="1:7">
      <c r="A416" s="313" t="s">
        <v>286</v>
      </c>
      <c r="B416" s="256" t="s">
        <v>287</v>
      </c>
      <c r="C416" s="92"/>
      <c r="D416" s="92"/>
      <c r="E416" s="257"/>
      <c r="F416" s="257"/>
      <c r="G416" s="258"/>
    </row>
    <row r="417" spans="1:7" ht="25.5">
      <c r="A417" s="314" t="s">
        <v>288</v>
      </c>
      <c r="B417" s="154" t="s">
        <v>289</v>
      </c>
      <c r="C417" s="97" t="s">
        <v>290</v>
      </c>
      <c r="D417" s="259">
        <v>121.89</v>
      </c>
      <c r="E417" s="101">
        <f>D417*1.075</f>
        <v>131.03174999999999</v>
      </c>
      <c r="F417" s="101">
        <f>E417*1.14</f>
        <v>149.37619499999997</v>
      </c>
      <c r="G417" s="91">
        <v>7.5</v>
      </c>
    </row>
    <row r="418" spans="1:7">
      <c r="A418" s="314" t="s">
        <v>291</v>
      </c>
      <c r="B418" s="260" t="s">
        <v>292</v>
      </c>
      <c r="C418" s="97"/>
      <c r="D418" s="259"/>
      <c r="E418" s="101"/>
      <c r="F418" s="101"/>
      <c r="G418" s="91"/>
    </row>
    <row r="419" spans="1:7" ht="38.25">
      <c r="A419" s="333" t="s">
        <v>293</v>
      </c>
      <c r="B419" s="154" t="s">
        <v>294</v>
      </c>
      <c r="C419" s="97" t="s">
        <v>290</v>
      </c>
      <c r="D419" s="259">
        <v>55.35</v>
      </c>
      <c r="E419" s="101">
        <f>D419*1.075</f>
        <v>59.501249999999999</v>
      </c>
      <c r="F419" s="101">
        <f t="shared" ref="F419:F424" si="45">+E419*1.14</f>
        <v>67.831424999999996</v>
      </c>
      <c r="G419" s="91">
        <v>7.5</v>
      </c>
    </row>
    <row r="420" spans="1:7">
      <c r="A420" s="333" t="s">
        <v>295</v>
      </c>
      <c r="B420" s="260" t="s">
        <v>296</v>
      </c>
      <c r="C420" s="97"/>
      <c r="D420" s="259"/>
      <c r="E420" s="101"/>
      <c r="F420" s="101"/>
      <c r="G420" s="91"/>
    </row>
    <row r="421" spans="1:7" ht="51">
      <c r="A421" s="333" t="s">
        <v>297</v>
      </c>
      <c r="B421" s="154" t="s">
        <v>298</v>
      </c>
      <c r="C421" s="97" t="s">
        <v>290</v>
      </c>
      <c r="D421" s="259">
        <v>67.77</v>
      </c>
      <c r="E421" s="261">
        <f>D421*1.075</f>
        <v>72.852749999999986</v>
      </c>
      <c r="F421" s="101">
        <f t="shared" si="45"/>
        <v>83.052134999999979</v>
      </c>
      <c r="G421" s="91">
        <v>7.5</v>
      </c>
    </row>
    <row r="422" spans="1:7">
      <c r="A422" s="333" t="s">
        <v>299</v>
      </c>
      <c r="B422" s="154" t="s">
        <v>300</v>
      </c>
      <c r="C422" s="97" t="s">
        <v>290</v>
      </c>
      <c r="D422" s="259">
        <v>21.2</v>
      </c>
      <c r="E422" s="101">
        <f>D422*1.075</f>
        <v>22.79</v>
      </c>
      <c r="F422" s="101">
        <f t="shared" si="45"/>
        <v>25.980599999999995</v>
      </c>
      <c r="G422" s="91">
        <v>7.5</v>
      </c>
    </row>
    <row r="423" spans="1:7" ht="40.5" customHeight="1">
      <c r="A423" s="333" t="s">
        <v>301</v>
      </c>
      <c r="B423" s="154" t="s">
        <v>302</v>
      </c>
      <c r="C423" s="97" t="s">
        <v>303</v>
      </c>
      <c r="D423" s="259">
        <v>25.4</v>
      </c>
      <c r="E423" s="101">
        <f>D423*1.075</f>
        <v>27.304999999999996</v>
      </c>
      <c r="F423" s="101">
        <f t="shared" si="45"/>
        <v>31.127699999999994</v>
      </c>
      <c r="G423" s="91">
        <v>7.5</v>
      </c>
    </row>
    <row r="424" spans="1:7">
      <c r="A424" s="314" t="s">
        <v>304</v>
      </c>
      <c r="B424" s="262" t="s">
        <v>305</v>
      </c>
      <c r="C424" s="97" t="s">
        <v>306</v>
      </c>
      <c r="D424" s="259">
        <v>165</v>
      </c>
      <c r="E424" s="101">
        <v>200</v>
      </c>
      <c r="F424" s="101">
        <f t="shared" si="45"/>
        <v>227.99999999999997</v>
      </c>
      <c r="G424" s="486" t="s">
        <v>568</v>
      </c>
    </row>
    <row r="425" spans="1:7">
      <c r="A425" s="315"/>
      <c r="B425" s="64"/>
      <c r="C425" s="64"/>
      <c r="D425" s="64"/>
      <c r="E425" s="263"/>
      <c r="F425" s="263"/>
      <c r="G425" s="246"/>
    </row>
    <row r="426" spans="1:7">
      <c r="A426" s="163"/>
      <c r="B426" s="79"/>
      <c r="C426" s="79"/>
      <c r="D426" s="79"/>
      <c r="E426" s="264"/>
      <c r="F426" s="264"/>
      <c r="G426" s="247"/>
    </row>
    <row r="427" spans="1:7">
      <c r="A427" s="107" t="s">
        <v>307</v>
      </c>
      <c r="B427" s="372" t="s">
        <v>308</v>
      </c>
      <c r="C427" s="112"/>
      <c r="D427" s="112"/>
      <c r="E427" s="266"/>
      <c r="F427" s="266"/>
      <c r="G427" s="223"/>
    </row>
    <row r="428" spans="1:7">
      <c r="A428" s="108"/>
      <c r="B428" s="267"/>
      <c r="C428" s="130"/>
      <c r="D428" s="130"/>
      <c r="E428" s="268"/>
      <c r="F428" s="268"/>
      <c r="G428" s="225"/>
    </row>
    <row r="429" spans="1:7">
      <c r="A429" s="313" t="s">
        <v>309</v>
      </c>
      <c r="B429" s="234" t="s">
        <v>572</v>
      </c>
      <c r="C429" s="92" t="s">
        <v>570</v>
      </c>
      <c r="D429" s="346">
        <v>100.77</v>
      </c>
      <c r="E429" s="96">
        <f>D429*1.08</f>
        <v>108.83160000000001</v>
      </c>
      <c r="F429" s="101">
        <f>+E429*1.14</f>
        <v>124.06802399999999</v>
      </c>
      <c r="G429" s="91">
        <v>8</v>
      </c>
    </row>
    <row r="430" spans="1:7">
      <c r="A430" s="314" t="s">
        <v>312</v>
      </c>
      <c r="B430" s="171" t="s">
        <v>574</v>
      </c>
      <c r="C430" s="97" t="s">
        <v>571</v>
      </c>
      <c r="D430" s="347">
        <v>100.77</v>
      </c>
      <c r="E430" s="96">
        <f>D430*1.08</f>
        <v>108.83160000000001</v>
      </c>
      <c r="F430" s="101">
        <f>+E430*1.14</f>
        <v>124.06802399999999</v>
      </c>
      <c r="G430" s="91">
        <v>8</v>
      </c>
    </row>
    <row r="431" spans="1:7">
      <c r="A431" s="314" t="s">
        <v>313</v>
      </c>
      <c r="B431" s="171" t="s">
        <v>573</v>
      </c>
      <c r="C431" s="97" t="s">
        <v>314</v>
      </c>
      <c r="D431" s="347">
        <v>66</v>
      </c>
      <c r="E431" s="96">
        <f>D431*1.08</f>
        <v>71.28</v>
      </c>
      <c r="F431" s="101">
        <f>+E431*1.14</f>
        <v>81.259199999999993</v>
      </c>
      <c r="G431" s="91">
        <v>8</v>
      </c>
    </row>
    <row r="432" spans="1:7">
      <c r="A432" s="314" t="s">
        <v>315</v>
      </c>
      <c r="B432" s="171" t="s">
        <v>316</v>
      </c>
      <c r="C432" s="97" t="s">
        <v>89</v>
      </c>
      <c r="D432" s="347">
        <v>425.17</v>
      </c>
      <c r="E432" s="101">
        <f>D432*1.1</f>
        <v>467.68700000000007</v>
      </c>
      <c r="F432" s="101">
        <f>+E432*1.14</f>
        <v>533.16318000000001</v>
      </c>
      <c r="G432" s="91">
        <v>10</v>
      </c>
    </row>
    <row r="433" spans="1:7" ht="38.25">
      <c r="A433" s="333" t="s">
        <v>317</v>
      </c>
      <c r="B433" s="231" t="s">
        <v>555</v>
      </c>
      <c r="C433" s="97" t="s">
        <v>1</v>
      </c>
      <c r="D433" s="338">
        <v>0</v>
      </c>
      <c r="E433" s="339">
        <v>0</v>
      </c>
      <c r="F433" s="101">
        <v>0</v>
      </c>
      <c r="G433" s="91">
        <v>0</v>
      </c>
    </row>
    <row r="434" spans="1:7">
      <c r="A434" s="110"/>
      <c r="B434" s="130"/>
      <c r="C434" s="64"/>
      <c r="D434" s="64"/>
      <c r="E434" s="245"/>
      <c r="F434" s="245"/>
      <c r="G434" s="246"/>
    </row>
    <row r="435" spans="1:7">
      <c r="A435" s="163"/>
      <c r="B435" s="79"/>
      <c r="C435" s="79"/>
      <c r="D435" s="79"/>
      <c r="E435" s="222"/>
      <c r="F435" s="222"/>
      <c r="G435" s="247"/>
    </row>
    <row r="436" spans="1:7">
      <c r="A436" s="107" t="s">
        <v>318</v>
      </c>
      <c r="B436" s="265" t="s">
        <v>319</v>
      </c>
      <c r="C436" s="112"/>
      <c r="D436" s="112"/>
      <c r="E436" s="195"/>
      <c r="F436" s="195"/>
      <c r="G436" s="223"/>
    </row>
    <row r="437" spans="1:7">
      <c r="A437" s="108"/>
      <c r="B437" s="130"/>
      <c r="C437" s="130"/>
      <c r="D437" s="130"/>
      <c r="E437" s="191"/>
      <c r="F437" s="191"/>
      <c r="G437" s="225"/>
    </row>
    <row r="438" spans="1:7">
      <c r="A438" s="313" t="s">
        <v>320</v>
      </c>
      <c r="B438" s="92" t="s">
        <v>321</v>
      </c>
      <c r="C438" s="92" t="s">
        <v>290</v>
      </c>
      <c r="D438" s="269">
        <v>0</v>
      </c>
      <c r="E438" s="96">
        <v>0</v>
      </c>
      <c r="F438" s="96"/>
      <c r="G438" s="270">
        <v>0</v>
      </c>
    </row>
    <row r="439" spans="1:7">
      <c r="A439" s="314" t="s">
        <v>322</v>
      </c>
      <c r="B439" s="97" t="s">
        <v>323</v>
      </c>
      <c r="C439" s="97" t="s">
        <v>290</v>
      </c>
      <c r="D439" s="229">
        <v>0</v>
      </c>
      <c r="E439" s="101">
        <v>0</v>
      </c>
      <c r="F439" s="101"/>
      <c r="G439" s="91">
        <v>0</v>
      </c>
    </row>
    <row r="440" spans="1:7">
      <c r="A440" s="314" t="s">
        <v>324</v>
      </c>
      <c r="B440" s="97" t="s">
        <v>325</v>
      </c>
      <c r="C440" s="97" t="s">
        <v>290</v>
      </c>
      <c r="D440" s="229">
        <v>0</v>
      </c>
      <c r="E440" s="101">
        <v>0</v>
      </c>
      <c r="F440" s="101"/>
      <c r="G440" s="91">
        <v>0</v>
      </c>
    </row>
    <row r="441" spans="1:7">
      <c r="A441" s="156"/>
      <c r="B441" s="158"/>
      <c r="C441" s="218"/>
      <c r="D441" s="158"/>
      <c r="E441" s="219"/>
      <c r="F441" s="219"/>
      <c r="G441" s="271"/>
    </row>
    <row r="442" spans="1:7">
      <c r="A442" s="163"/>
      <c r="B442" s="79"/>
      <c r="C442" s="221"/>
      <c r="D442" s="79"/>
      <c r="E442" s="222"/>
      <c r="F442" s="222"/>
      <c r="G442" s="247"/>
    </row>
    <row r="443" spans="1:7">
      <c r="A443" s="107" t="s">
        <v>326</v>
      </c>
      <c r="B443" s="372" t="s">
        <v>327</v>
      </c>
      <c r="C443" s="112"/>
      <c r="D443" s="112"/>
      <c r="E443" s="195"/>
      <c r="F443" s="195"/>
      <c r="G443" s="223"/>
    </row>
    <row r="444" spans="1:7">
      <c r="A444" s="108"/>
      <c r="B444" s="267"/>
      <c r="C444" s="130"/>
      <c r="D444" s="130"/>
      <c r="E444" s="191"/>
      <c r="F444" s="191"/>
      <c r="G444" s="225"/>
    </row>
    <row r="445" spans="1:7">
      <c r="A445" s="313" t="s">
        <v>328</v>
      </c>
      <c r="B445" s="272" t="s">
        <v>310</v>
      </c>
      <c r="C445" s="92" t="s">
        <v>311</v>
      </c>
      <c r="D445" s="96">
        <v>1014.84</v>
      </c>
      <c r="E445" s="273">
        <f>D445*1.08</f>
        <v>1096.0272</v>
      </c>
      <c r="F445" s="101">
        <f t="shared" ref="F445:F450" si="46">+E445*1.14</f>
        <v>1249.471008</v>
      </c>
      <c r="G445" s="91">
        <v>8</v>
      </c>
    </row>
    <row r="446" spans="1:7">
      <c r="A446" s="314" t="s">
        <v>329</v>
      </c>
      <c r="B446" s="97" t="s">
        <v>185</v>
      </c>
      <c r="C446" s="97" t="s">
        <v>290</v>
      </c>
      <c r="D446" s="101">
        <v>90.1</v>
      </c>
      <c r="E446" s="261">
        <f>D446*1.08</f>
        <v>97.308000000000007</v>
      </c>
      <c r="F446" s="101">
        <f t="shared" si="46"/>
        <v>110.93111999999999</v>
      </c>
      <c r="G446" s="91">
        <v>8</v>
      </c>
    </row>
    <row r="447" spans="1:7">
      <c r="A447" s="314" t="s">
        <v>330</v>
      </c>
      <c r="B447" s="97" t="s">
        <v>331</v>
      </c>
      <c r="C447" s="97" t="s">
        <v>290</v>
      </c>
      <c r="D447" s="101">
        <v>97.82</v>
      </c>
      <c r="E447" s="261">
        <f>D447*1.08</f>
        <v>105.6456</v>
      </c>
      <c r="F447" s="101">
        <f t="shared" si="46"/>
        <v>120.43598399999999</v>
      </c>
      <c r="G447" s="91">
        <v>8</v>
      </c>
    </row>
    <row r="448" spans="1:7">
      <c r="A448" s="314" t="s">
        <v>332</v>
      </c>
      <c r="B448" s="97" t="s">
        <v>333</v>
      </c>
      <c r="C448" s="97" t="s">
        <v>290</v>
      </c>
      <c r="D448" s="101">
        <v>97.82</v>
      </c>
      <c r="E448" s="261">
        <f>D448*1.08</f>
        <v>105.6456</v>
      </c>
      <c r="F448" s="101">
        <f t="shared" si="46"/>
        <v>120.43598399999999</v>
      </c>
      <c r="G448" s="91">
        <v>8</v>
      </c>
    </row>
    <row r="449" spans="1:7">
      <c r="A449" s="314" t="s">
        <v>334</v>
      </c>
      <c r="B449" s="97" t="s">
        <v>335</v>
      </c>
      <c r="C449" s="97" t="s">
        <v>290</v>
      </c>
      <c r="D449" s="101">
        <v>1571.37</v>
      </c>
      <c r="E449" s="261">
        <f t="shared" ref="E449:E450" si="47">D449*1.08</f>
        <v>1697.0796</v>
      </c>
      <c r="F449" s="101">
        <f t="shared" si="46"/>
        <v>1934.6707439999998</v>
      </c>
      <c r="G449" s="227">
        <v>8</v>
      </c>
    </row>
    <row r="450" spans="1:7">
      <c r="A450" s="334" t="s">
        <v>336</v>
      </c>
      <c r="B450" s="274" t="s">
        <v>863</v>
      </c>
      <c r="C450" s="97" t="s">
        <v>290</v>
      </c>
      <c r="D450" s="101">
        <v>97.82</v>
      </c>
      <c r="E450" s="261">
        <f t="shared" si="47"/>
        <v>105.6456</v>
      </c>
      <c r="F450" s="101">
        <f t="shared" si="46"/>
        <v>120.43598399999999</v>
      </c>
      <c r="G450" s="227">
        <v>8</v>
      </c>
    </row>
    <row r="451" spans="1:7">
      <c r="A451" s="316"/>
      <c r="B451" s="20" t="s">
        <v>566</v>
      </c>
      <c r="C451" s="20"/>
      <c r="D451" s="343"/>
      <c r="E451" s="343"/>
      <c r="F451" s="343"/>
      <c r="G451" s="117"/>
    </row>
    <row r="452" spans="1:7">
      <c r="A452" s="110"/>
      <c r="B452" s="64" t="s">
        <v>567</v>
      </c>
      <c r="C452" s="64"/>
      <c r="D452" s="64"/>
      <c r="E452" s="245"/>
      <c r="F452" s="245"/>
      <c r="G452" s="246"/>
    </row>
    <row r="453" spans="1:7">
      <c r="A453" s="163"/>
      <c r="B453" s="197"/>
      <c r="C453" s="10"/>
      <c r="D453" s="11" t="s">
        <v>0</v>
      </c>
      <c r="E453" s="12" t="s">
        <v>0</v>
      </c>
      <c r="F453" s="12" t="s">
        <v>0</v>
      </c>
      <c r="G453" s="13" t="s">
        <v>1</v>
      </c>
    </row>
    <row r="454" spans="1:7">
      <c r="A454" s="14" t="s">
        <v>2</v>
      </c>
      <c r="B454" s="162" t="s">
        <v>3</v>
      </c>
      <c r="C454" s="15" t="s">
        <v>4</v>
      </c>
      <c r="D454" s="16" t="s">
        <v>668</v>
      </c>
      <c r="E454" s="17" t="s">
        <v>850</v>
      </c>
      <c r="F454" s="17" t="s">
        <v>850</v>
      </c>
      <c r="G454" s="18"/>
    </row>
    <row r="455" spans="1:7">
      <c r="A455" s="108"/>
      <c r="B455" s="198"/>
      <c r="C455" s="64"/>
      <c r="D455" s="21" t="s">
        <v>5</v>
      </c>
      <c r="E455" s="17" t="s">
        <v>5</v>
      </c>
      <c r="F455" s="22" t="s">
        <v>6</v>
      </c>
      <c r="G455" s="23" t="s">
        <v>7</v>
      </c>
    </row>
    <row r="456" spans="1:7">
      <c r="A456" s="163"/>
      <c r="B456" s="79"/>
      <c r="C456" s="79"/>
      <c r="D456" s="79"/>
      <c r="E456" s="222"/>
      <c r="F456" s="222"/>
      <c r="G456" s="247"/>
    </row>
    <row r="457" spans="1:7">
      <c r="A457" s="107" t="s">
        <v>337</v>
      </c>
      <c r="B457" s="373" t="s">
        <v>338</v>
      </c>
      <c r="C457" s="112"/>
      <c r="D457" s="112"/>
      <c r="E457" s="195"/>
      <c r="F457" s="195"/>
      <c r="G457" s="223"/>
    </row>
    <row r="458" spans="1:7">
      <c r="A458" s="108"/>
      <c r="B458" s="224"/>
      <c r="C458" s="130"/>
      <c r="D458" s="130"/>
      <c r="E458" s="191"/>
      <c r="F458" s="191"/>
      <c r="G458" s="225"/>
    </row>
    <row r="459" spans="1:7">
      <c r="A459" s="317" t="s">
        <v>339</v>
      </c>
      <c r="B459" s="179" t="s">
        <v>340</v>
      </c>
      <c r="C459" s="119" t="s">
        <v>341</v>
      </c>
      <c r="D459" s="168">
        <v>4</v>
      </c>
      <c r="E459" s="122">
        <f>ROUND(D459*(100+G459)/100,1)</f>
        <v>4</v>
      </c>
      <c r="F459" s="101">
        <f>+E459*1.14</f>
        <v>4.5599999999999996</v>
      </c>
      <c r="G459" s="211">
        <v>0</v>
      </c>
    </row>
    <row r="460" spans="1:7">
      <c r="A460" s="314" t="s">
        <v>342</v>
      </c>
      <c r="B460" s="186" t="s">
        <v>343</v>
      </c>
      <c r="C460" s="97"/>
      <c r="D460" s="275"/>
      <c r="E460" s="101"/>
      <c r="F460" s="101"/>
      <c r="G460" s="91"/>
    </row>
    <row r="461" spans="1:7">
      <c r="A461" s="314" t="s">
        <v>344</v>
      </c>
      <c r="B461" s="186" t="s">
        <v>562</v>
      </c>
      <c r="C461" s="97"/>
      <c r="D461" s="275"/>
      <c r="E461" s="101"/>
      <c r="F461" s="101"/>
      <c r="G461" s="91"/>
    </row>
    <row r="462" spans="1:7">
      <c r="A462" s="314" t="s">
        <v>345</v>
      </c>
      <c r="B462" s="171" t="s">
        <v>346</v>
      </c>
      <c r="C462" s="97" t="s">
        <v>347</v>
      </c>
      <c r="D462" s="275">
        <v>3.53</v>
      </c>
      <c r="E462" s="101">
        <f>D462*1.07</f>
        <v>3.7770999999999999</v>
      </c>
      <c r="F462" s="101">
        <f t="shared" ref="F462:F485" si="48">+E462*1.14</f>
        <v>4.3058939999999994</v>
      </c>
      <c r="G462" s="91">
        <v>7</v>
      </c>
    </row>
    <row r="463" spans="1:7">
      <c r="A463" s="314" t="s">
        <v>348</v>
      </c>
      <c r="B463" s="171" t="s">
        <v>349</v>
      </c>
      <c r="C463" s="97" t="s">
        <v>347</v>
      </c>
      <c r="D463" s="101">
        <v>3.53</v>
      </c>
      <c r="E463" s="101">
        <f>D463*1.07</f>
        <v>3.7770999999999999</v>
      </c>
      <c r="F463" s="101">
        <f t="shared" si="48"/>
        <v>4.3058939999999994</v>
      </c>
      <c r="G463" s="91">
        <v>7</v>
      </c>
    </row>
    <row r="464" spans="1:7">
      <c r="A464" s="314" t="s">
        <v>350</v>
      </c>
      <c r="B464" s="276" t="s">
        <v>351</v>
      </c>
      <c r="C464" s="97"/>
      <c r="D464" s="275"/>
      <c r="E464" s="101"/>
      <c r="F464" s="101"/>
      <c r="G464" s="91"/>
    </row>
    <row r="465" spans="1:7">
      <c r="A465" s="314" t="s">
        <v>352</v>
      </c>
      <c r="B465" s="171" t="s">
        <v>353</v>
      </c>
      <c r="C465" s="97" t="s">
        <v>347</v>
      </c>
      <c r="D465" s="101">
        <v>4.01</v>
      </c>
      <c r="E465" s="101">
        <f t="shared" ref="E465:E472" si="49">D465*1.07</f>
        <v>4.2907000000000002</v>
      </c>
      <c r="F465" s="101">
        <f t="shared" ref="F465:F472" si="50">E465*1.14</f>
        <v>4.8913979999999997</v>
      </c>
      <c r="G465" s="91">
        <v>7</v>
      </c>
    </row>
    <row r="466" spans="1:7">
      <c r="A466" s="314" t="s">
        <v>354</v>
      </c>
      <c r="B466" s="171" t="s">
        <v>355</v>
      </c>
      <c r="C466" s="97" t="s">
        <v>347</v>
      </c>
      <c r="D466" s="101">
        <v>4.3</v>
      </c>
      <c r="E466" s="101">
        <f t="shared" si="49"/>
        <v>4.601</v>
      </c>
      <c r="F466" s="101">
        <f t="shared" si="50"/>
        <v>5.2451399999999992</v>
      </c>
      <c r="G466" s="91">
        <v>7</v>
      </c>
    </row>
    <row r="467" spans="1:7">
      <c r="A467" s="314" t="s">
        <v>356</v>
      </c>
      <c r="B467" s="171" t="s">
        <v>362</v>
      </c>
      <c r="C467" s="97" t="s">
        <v>347</v>
      </c>
      <c r="D467" s="101">
        <v>7.06</v>
      </c>
      <c r="E467" s="101">
        <f t="shared" si="49"/>
        <v>7.5541999999999998</v>
      </c>
      <c r="F467" s="101">
        <f t="shared" si="50"/>
        <v>8.6117879999999989</v>
      </c>
      <c r="G467" s="91">
        <v>7</v>
      </c>
    </row>
    <row r="468" spans="1:7">
      <c r="A468" s="314" t="s">
        <v>357</v>
      </c>
      <c r="B468" s="171" t="s">
        <v>560</v>
      </c>
      <c r="C468" s="97" t="s">
        <v>347</v>
      </c>
      <c r="D468" s="101">
        <v>11.12</v>
      </c>
      <c r="E468" s="101">
        <f t="shared" si="49"/>
        <v>11.898400000000001</v>
      </c>
      <c r="F468" s="101">
        <f t="shared" si="50"/>
        <v>13.564176</v>
      </c>
      <c r="G468" s="91">
        <v>7</v>
      </c>
    </row>
    <row r="469" spans="1:7">
      <c r="A469" s="314" t="s">
        <v>358</v>
      </c>
      <c r="B469" s="171" t="s">
        <v>363</v>
      </c>
      <c r="C469" s="97" t="s">
        <v>347</v>
      </c>
      <c r="D469" s="101">
        <v>19.25</v>
      </c>
      <c r="E469" s="101">
        <f t="shared" si="49"/>
        <v>20.5975</v>
      </c>
      <c r="F469" s="101">
        <f t="shared" si="50"/>
        <v>23.48115</v>
      </c>
      <c r="G469" s="91">
        <v>7</v>
      </c>
    </row>
    <row r="470" spans="1:7">
      <c r="A470" s="314" t="s">
        <v>359</v>
      </c>
      <c r="B470" s="171" t="s">
        <v>561</v>
      </c>
      <c r="C470" s="97" t="s">
        <v>347</v>
      </c>
      <c r="D470" s="101">
        <v>21.6</v>
      </c>
      <c r="E470" s="101">
        <f t="shared" si="49"/>
        <v>23.112000000000002</v>
      </c>
      <c r="F470" s="101">
        <f t="shared" si="50"/>
        <v>26.34768</v>
      </c>
      <c r="G470" s="91">
        <v>7</v>
      </c>
    </row>
    <row r="471" spans="1:7">
      <c r="A471" s="314" t="s">
        <v>360</v>
      </c>
      <c r="B471" s="171" t="s">
        <v>864</v>
      </c>
      <c r="C471" s="97" t="s">
        <v>347</v>
      </c>
      <c r="D471" s="101">
        <v>7.5</v>
      </c>
      <c r="E471" s="101">
        <f t="shared" si="49"/>
        <v>8.0250000000000004</v>
      </c>
      <c r="F471" s="101">
        <f t="shared" si="50"/>
        <v>9.1485000000000003</v>
      </c>
      <c r="G471" s="91">
        <v>7</v>
      </c>
    </row>
    <row r="472" spans="1:7">
      <c r="A472" s="314"/>
      <c r="B472" s="171" t="s">
        <v>865</v>
      </c>
      <c r="C472" s="97" t="s">
        <v>347</v>
      </c>
      <c r="D472" s="101">
        <v>9</v>
      </c>
      <c r="E472" s="101">
        <f t="shared" si="49"/>
        <v>9.6300000000000008</v>
      </c>
      <c r="F472" s="101">
        <f t="shared" si="50"/>
        <v>10.978199999999999</v>
      </c>
      <c r="G472" s="91">
        <v>7</v>
      </c>
    </row>
    <row r="473" spans="1:7">
      <c r="A473" s="314" t="s">
        <v>365</v>
      </c>
      <c r="B473" s="186" t="s">
        <v>366</v>
      </c>
      <c r="C473" s="97"/>
      <c r="D473" s="275"/>
      <c r="E473" s="101"/>
      <c r="F473" s="101"/>
      <c r="G473" s="91"/>
    </row>
    <row r="474" spans="1:7">
      <c r="A474" s="314" t="s">
        <v>367</v>
      </c>
      <c r="B474" s="171" t="s">
        <v>346</v>
      </c>
      <c r="C474" s="97" t="s">
        <v>347</v>
      </c>
      <c r="D474" s="275">
        <v>3.53</v>
      </c>
      <c r="E474" s="101">
        <f>D474*1.07</f>
        <v>3.7770999999999999</v>
      </c>
      <c r="F474" s="101">
        <f t="shared" si="48"/>
        <v>4.3058939999999994</v>
      </c>
      <c r="G474" s="91">
        <v>7</v>
      </c>
    </row>
    <row r="475" spans="1:7">
      <c r="A475" s="314" t="s">
        <v>368</v>
      </c>
      <c r="B475" s="348" t="s">
        <v>667</v>
      </c>
      <c r="C475" s="97" t="s">
        <v>347</v>
      </c>
      <c r="D475" s="275">
        <v>3.53</v>
      </c>
      <c r="E475" s="101">
        <f>D475*1.07</f>
        <v>3.7770999999999999</v>
      </c>
      <c r="F475" s="101">
        <f t="shared" si="48"/>
        <v>4.3058939999999994</v>
      </c>
      <c r="G475" s="91">
        <v>7</v>
      </c>
    </row>
    <row r="476" spans="1:7">
      <c r="A476" s="314" t="s">
        <v>369</v>
      </c>
      <c r="B476" s="276" t="s">
        <v>351</v>
      </c>
      <c r="C476" s="97"/>
      <c r="D476" s="275"/>
      <c r="E476" s="101"/>
      <c r="F476" s="101"/>
      <c r="G476" s="91"/>
    </row>
    <row r="477" spans="1:7">
      <c r="A477" s="314" t="s">
        <v>370</v>
      </c>
      <c r="B477" s="171" t="s">
        <v>353</v>
      </c>
      <c r="C477" s="97" t="s">
        <v>347</v>
      </c>
      <c r="D477" s="101">
        <v>5.36</v>
      </c>
      <c r="E477" s="101">
        <f t="shared" ref="E477:E482" si="51">D477*1.07</f>
        <v>5.7352000000000007</v>
      </c>
      <c r="F477" s="101">
        <f t="shared" si="48"/>
        <v>6.5381280000000004</v>
      </c>
      <c r="G477" s="91">
        <v>7</v>
      </c>
    </row>
    <row r="478" spans="1:7">
      <c r="A478" s="314" t="s">
        <v>371</v>
      </c>
      <c r="B478" s="171" t="s">
        <v>355</v>
      </c>
      <c r="C478" s="97" t="s">
        <v>347</v>
      </c>
      <c r="D478" s="101">
        <v>6.3</v>
      </c>
      <c r="E478" s="101">
        <f t="shared" si="51"/>
        <v>6.7410000000000005</v>
      </c>
      <c r="F478" s="101">
        <f t="shared" si="48"/>
        <v>7.6847399999999997</v>
      </c>
      <c r="G478" s="91">
        <v>7</v>
      </c>
    </row>
    <row r="479" spans="1:7">
      <c r="A479" s="314" t="s">
        <v>372</v>
      </c>
      <c r="B479" s="171" t="s">
        <v>362</v>
      </c>
      <c r="C479" s="97" t="s">
        <v>347</v>
      </c>
      <c r="D479" s="101">
        <v>9.77</v>
      </c>
      <c r="E479" s="101">
        <f t="shared" si="51"/>
        <v>10.453900000000001</v>
      </c>
      <c r="F479" s="101">
        <f t="shared" si="48"/>
        <v>11.917446</v>
      </c>
      <c r="G479" s="91">
        <v>7</v>
      </c>
    </row>
    <row r="480" spans="1:7">
      <c r="A480" s="314" t="s">
        <v>373</v>
      </c>
      <c r="B480" s="171" t="s">
        <v>560</v>
      </c>
      <c r="C480" s="97" t="s">
        <v>347</v>
      </c>
      <c r="D480" s="101">
        <v>18.190000000000001</v>
      </c>
      <c r="E480" s="101">
        <f t="shared" si="51"/>
        <v>19.463300000000004</v>
      </c>
      <c r="F480" s="101">
        <f t="shared" si="48"/>
        <v>22.188162000000002</v>
      </c>
      <c r="G480" s="91">
        <v>7</v>
      </c>
    </row>
    <row r="481" spans="1:7">
      <c r="A481" s="314" t="s">
        <v>374</v>
      </c>
      <c r="B481" s="171" t="s">
        <v>363</v>
      </c>
      <c r="C481" s="97" t="s">
        <v>347</v>
      </c>
      <c r="D481" s="101">
        <v>27.96</v>
      </c>
      <c r="E481" s="101">
        <f t="shared" si="51"/>
        <v>29.917200000000001</v>
      </c>
      <c r="F481" s="101">
        <f t="shared" si="48"/>
        <v>34.105607999999997</v>
      </c>
      <c r="G481" s="91">
        <v>7</v>
      </c>
    </row>
    <row r="482" spans="1:7">
      <c r="A482" s="314" t="s">
        <v>375</v>
      </c>
      <c r="B482" s="171" t="s">
        <v>561</v>
      </c>
      <c r="C482" s="97" t="s">
        <v>347</v>
      </c>
      <c r="D482" s="101">
        <v>30.2</v>
      </c>
      <c r="E482" s="101">
        <f t="shared" si="51"/>
        <v>32.314</v>
      </c>
      <c r="F482" s="101">
        <f t="shared" si="48"/>
        <v>36.837959999999995</v>
      </c>
      <c r="G482" s="91">
        <v>7</v>
      </c>
    </row>
    <row r="483" spans="1:7">
      <c r="A483" s="314" t="s">
        <v>376</v>
      </c>
      <c r="B483" s="171" t="s">
        <v>361</v>
      </c>
      <c r="C483" s="97"/>
      <c r="D483" s="275"/>
      <c r="E483" s="101"/>
      <c r="F483" s="101"/>
      <c r="G483" s="91"/>
    </row>
    <row r="484" spans="1:7" ht="25.5" customHeight="1">
      <c r="A484" s="314"/>
      <c r="B484" s="276" t="s">
        <v>364</v>
      </c>
      <c r="C484" s="97" t="s">
        <v>347</v>
      </c>
      <c r="D484" s="275">
        <v>18.8</v>
      </c>
      <c r="E484" s="101">
        <f>D484*1.07</f>
        <v>20.116000000000003</v>
      </c>
      <c r="F484" s="101">
        <f t="shared" si="48"/>
        <v>22.93224</v>
      </c>
      <c r="G484" s="91">
        <v>7</v>
      </c>
    </row>
    <row r="485" spans="1:7">
      <c r="A485" s="314" t="s">
        <v>377</v>
      </c>
      <c r="B485" s="171" t="s">
        <v>378</v>
      </c>
      <c r="C485" s="97" t="s">
        <v>347</v>
      </c>
      <c r="D485" s="275">
        <v>0.1</v>
      </c>
      <c r="E485" s="101">
        <f>ROUND(D485*(100+G485)/100,1)</f>
        <v>0.1</v>
      </c>
      <c r="F485" s="101">
        <f t="shared" si="48"/>
        <v>0.11399999999999999</v>
      </c>
      <c r="G485" s="91">
        <v>0</v>
      </c>
    </row>
    <row r="486" spans="1:7" ht="43.5" customHeight="1">
      <c r="A486" s="314"/>
      <c r="B486" s="171"/>
      <c r="C486" s="97"/>
      <c r="D486" s="275"/>
      <c r="E486" s="101"/>
      <c r="F486" s="101"/>
      <c r="G486" s="91"/>
    </row>
    <row r="487" spans="1:7" ht="25.5" customHeight="1">
      <c r="A487" s="325"/>
      <c r="B487" s="197"/>
      <c r="C487" s="10"/>
      <c r="D487" s="11" t="s">
        <v>0</v>
      </c>
      <c r="E487" s="12" t="s">
        <v>0</v>
      </c>
      <c r="F487" s="12" t="s">
        <v>0</v>
      </c>
      <c r="G487" s="13" t="s">
        <v>1</v>
      </c>
    </row>
    <row r="488" spans="1:7" ht="18.75" customHeight="1">
      <c r="A488" s="324" t="s">
        <v>2</v>
      </c>
      <c r="B488" s="162" t="s">
        <v>3</v>
      </c>
      <c r="C488" s="15" t="s">
        <v>4</v>
      </c>
      <c r="D488" s="16" t="s">
        <v>668</v>
      </c>
      <c r="E488" s="17" t="s">
        <v>850</v>
      </c>
      <c r="F488" s="17" t="s">
        <v>850</v>
      </c>
      <c r="G488" s="18"/>
    </row>
    <row r="489" spans="1:7" ht="27.75" customHeight="1">
      <c r="A489" s="327"/>
      <c r="B489" s="198"/>
      <c r="C489" s="64"/>
      <c r="D489" s="21" t="s">
        <v>5</v>
      </c>
      <c r="E489" s="17" t="s">
        <v>5</v>
      </c>
      <c r="F489" s="22" t="s">
        <v>6</v>
      </c>
      <c r="G489" s="23" t="s">
        <v>7</v>
      </c>
    </row>
    <row r="490" spans="1:7" ht="18.75" customHeight="1">
      <c r="A490" s="325"/>
      <c r="B490" s="79"/>
      <c r="C490" s="79"/>
      <c r="D490" s="79"/>
      <c r="E490" s="222"/>
      <c r="F490" s="222"/>
      <c r="G490" s="247"/>
    </row>
    <row r="491" spans="1:7" ht="21" customHeight="1">
      <c r="A491" s="326" t="s">
        <v>337</v>
      </c>
      <c r="B491" s="373" t="s">
        <v>379</v>
      </c>
      <c r="C491" s="112"/>
      <c r="D491" s="112"/>
      <c r="E491" s="195"/>
      <c r="F491" s="195"/>
      <c r="G491" s="223"/>
    </row>
    <row r="492" spans="1:7">
      <c r="A492" s="327"/>
      <c r="B492" s="224"/>
      <c r="C492" s="130"/>
      <c r="D492" s="130"/>
      <c r="E492" s="191"/>
      <c r="F492" s="191"/>
      <c r="G492" s="225"/>
    </row>
    <row r="493" spans="1:7">
      <c r="A493" s="314" t="s">
        <v>380</v>
      </c>
      <c r="B493" s="186" t="s">
        <v>381</v>
      </c>
      <c r="C493" s="97"/>
      <c r="D493" s="229"/>
      <c r="E493" s="277"/>
      <c r="F493" s="277"/>
      <c r="G493" s="91"/>
    </row>
    <row r="494" spans="1:7" ht="25.5">
      <c r="A494" s="333" t="s">
        <v>382</v>
      </c>
      <c r="B494" s="231" t="s">
        <v>383</v>
      </c>
      <c r="C494" s="97" t="s">
        <v>384</v>
      </c>
      <c r="D494" s="278">
        <v>47.56</v>
      </c>
      <c r="E494" s="101">
        <f>D494*1.07</f>
        <v>50.889200000000002</v>
      </c>
      <c r="F494" s="101">
        <f t="shared" ref="F494:F498" si="52">+E494*1.14</f>
        <v>58.013687999999995</v>
      </c>
      <c r="G494" s="91">
        <v>7</v>
      </c>
    </row>
    <row r="495" spans="1:7">
      <c r="A495" s="314" t="s">
        <v>385</v>
      </c>
      <c r="B495" s="186" t="s">
        <v>386</v>
      </c>
      <c r="C495" s="97"/>
      <c r="D495" s="216"/>
      <c r="E495" s="228"/>
      <c r="F495" s="101"/>
      <c r="G495" s="227"/>
    </row>
    <row r="496" spans="1:7" ht="38.25">
      <c r="A496" s="333" t="s">
        <v>387</v>
      </c>
      <c r="B496" s="279" t="s">
        <v>388</v>
      </c>
      <c r="C496" s="97" t="s">
        <v>389</v>
      </c>
      <c r="D496" s="227">
        <v>618.4</v>
      </c>
      <c r="E496" s="227">
        <f>D496*1.07</f>
        <v>661.68799999999999</v>
      </c>
      <c r="F496" s="101">
        <f t="shared" si="52"/>
        <v>754.32431999999994</v>
      </c>
      <c r="G496" s="91">
        <v>7</v>
      </c>
    </row>
    <row r="497" spans="1:7" ht="25.5">
      <c r="A497" s="333" t="s">
        <v>390</v>
      </c>
      <c r="B497" s="279" t="s">
        <v>565</v>
      </c>
      <c r="C497" s="97"/>
      <c r="D497" s="227" t="s">
        <v>563</v>
      </c>
      <c r="E497" s="227" t="s">
        <v>563</v>
      </c>
      <c r="F497" s="101"/>
      <c r="G497" s="91"/>
    </row>
    <row r="498" spans="1:7">
      <c r="A498" s="333" t="s">
        <v>391</v>
      </c>
      <c r="B498" s="279" t="s">
        <v>392</v>
      </c>
      <c r="C498" s="97" t="s">
        <v>393</v>
      </c>
      <c r="D498" s="227">
        <v>219.3</v>
      </c>
      <c r="E498" s="227">
        <v>219.3</v>
      </c>
      <c r="F498" s="101">
        <f t="shared" si="52"/>
        <v>250.00199999999998</v>
      </c>
      <c r="G498" s="91">
        <v>0</v>
      </c>
    </row>
    <row r="499" spans="1:7" ht="25.5">
      <c r="A499" s="333" t="s">
        <v>394</v>
      </c>
      <c r="B499" s="279" t="s">
        <v>395</v>
      </c>
      <c r="C499" s="97"/>
      <c r="D499" s="227"/>
      <c r="E499" s="145"/>
      <c r="F499" s="101"/>
      <c r="G499" s="91"/>
    </row>
    <row r="500" spans="1:7">
      <c r="A500" s="333" t="s">
        <v>396</v>
      </c>
      <c r="B500" s="279" t="s">
        <v>397</v>
      </c>
      <c r="C500" s="97" t="s">
        <v>398</v>
      </c>
      <c r="D500" s="227">
        <v>40.44</v>
      </c>
      <c r="E500" s="145">
        <f>D500*1.07</f>
        <v>43.270800000000001</v>
      </c>
      <c r="F500" s="101">
        <f>E500*1.14</f>
        <v>49.328711999999996</v>
      </c>
      <c r="G500" s="91">
        <v>7</v>
      </c>
    </row>
    <row r="501" spans="1:7">
      <c r="A501" s="333" t="s">
        <v>399</v>
      </c>
      <c r="B501" s="279" t="s">
        <v>400</v>
      </c>
      <c r="C501" s="97" t="s">
        <v>398</v>
      </c>
      <c r="D501" s="227">
        <v>134.79</v>
      </c>
      <c r="E501" s="145">
        <f>D501*1.07</f>
        <v>144.2253</v>
      </c>
      <c r="F501" s="101">
        <f>E501*1.14</f>
        <v>164.416842</v>
      </c>
      <c r="G501" s="91">
        <v>7</v>
      </c>
    </row>
    <row r="502" spans="1:7">
      <c r="A502" s="315"/>
      <c r="B502" s="130"/>
      <c r="C502" s="64"/>
      <c r="D502" s="64"/>
      <c r="E502" s="245"/>
      <c r="F502" s="245"/>
      <c r="G502" s="246"/>
    </row>
    <row r="503" spans="1:7">
      <c r="A503" s="325"/>
      <c r="B503" s="197"/>
      <c r="C503" s="10"/>
      <c r="D503" s="11" t="s">
        <v>0</v>
      </c>
      <c r="E503" s="12" t="s">
        <v>0</v>
      </c>
      <c r="F503" s="12" t="s">
        <v>0</v>
      </c>
      <c r="G503" s="13" t="s">
        <v>1</v>
      </c>
    </row>
    <row r="504" spans="1:7">
      <c r="A504" s="324" t="s">
        <v>2</v>
      </c>
      <c r="B504" s="162" t="s">
        <v>3</v>
      </c>
      <c r="C504" s="15" t="s">
        <v>4</v>
      </c>
      <c r="D504" s="16" t="s">
        <v>668</v>
      </c>
      <c r="E504" s="17" t="s">
        <v>850</v>
      </c>
      <c r="F504" s="17" t="s">
        <v>850</v>
      </c>
      <c r="G504" s="18"/>
    </row>
    <row r="505" spans="1:7" ht="14.25" customHeight="1">
      <c r="A505" s="327"/>
      <c r="B505" s="198"/>
      <c r="C505" s="64"/>
      <c r="D505" s="21" t="s">
        <v>5</v>
      </c>
      <c r="E505" s="17" t="s">
        <v>5</v>
      </c>
      <c r="F505" s="22" t="s">
        <v>6</v>
      </c>
      <c r="G505" s="23" t="s">
        <v>7</v>
      </c>
    </row>
    <row r="506" spans="1:7" ht="17.25" customHeight="1">
      <c r="A506" s="325"/>
      <c r="B506" s="79"/>
      <c r="C506" s="79"/>
      <c r="D506" s="79"/>
      <c r="E506" s="222"/>
      <c r="F506" s="222"/>
      <c r="G506" s="247"/>
    </row>
    <row r="507" spans="1:7" ht="16.5" customHeight="1">
      <c r="A507" s="326" t="s">
        <v>401</v>
      </c>
      <c r="B507" s="162" t="s">
        <v>402</v>
      </c>
      <c r="C507" s="112"/>
      <c r="D507" s="112"/>
      <c r="E507" s="195"/>
      <c r="F507" s="195"/>
      <c r="G507" s="223"/>
    </row>
    <row r="508" spans="1:7" ht="14.25" customHeight="1">
      <c r="A508" s="327"/>
      <c r="B508" s="224"/>
      <c r="C508" s="130"/>
      <c r="D508" s="130"/>
      <c r="E508" s="191"/>
      <c r="F508" s="191"/>
      <c r="G508" s="225"/>
    </row>
    <row r="509" spans="1:7">
      <c r="A509" s="317" t="s">
        <v>403</v>
      </c>
      <c r="B509" s="374" t="s">
        <v>404</v>
      </c>
      <c r="C509" s="119"/>
      <c r="D509" s="119"/>
      <c r="E509" s="251"/>
      <c r="F509" s="251"/>
      <c r="G509" s="252"/>
    </row>
    <row r="510" spans="1:7">
      <c r="A510" s="314" t="s">
        <v>405</v>
      </c>
      <c r="B510" s="97" t="s">
        <v>406</v>
      </c>
      <c r="C510" s="97" t="s">
        <v>407</v>
      </c>
      <c r="D510" s="145">
        <v>1160</v>
      </c>
      <c r="E510" s="101">
        <f>ROUND(D510*(100+G510)/100,-1)</f>
        <v>1280</v>
      </c>
      <c r="F510" s="101">
        <f t="shared" ref="F510:F516" si="53">+E510*1.14</f>
        <v>1459.1999999999998</v>
      </c>
      <c r="G510" s="312">
        <v>10</v>
      </c>
    </row>
    <row r="511" spans="1:7">
      <c r="A511" s="314" t="s">
        <v>408</v>
      </c>
      <c r="B511" s="97" t="s">
        <v>409</v>
      </c>
      <c r="C511" s="97" t="s">
        <v>407</v>
      </c>
      <c r="D511" s="145">
        <v>570</v>
      </c>
      <c r="E511" s="101">
        <f>ROUND(D511*(100+G511)/100,-1)</f>
        <v>630</v>
      </c>
      <c r="F511" s="101">
        <f t="shared" si="53"/>
        <v>718.19999999999993</v>
      </c>
      <c r="G511" s="312">
        <v>10</v>
      </c>
    </row>
    <row r="512" spans="1:7">
      <c r="A512" s="314" t="s">
        <v>410</v>
      </c>
      <c r="B512" s="97" t="s">
        <v>411</v>
      </c>
      <c r="C512" s="97" t="s">
        <v>407</v>
      </c>
      <c r="D512" s="145">
        <v>290</v>
      </c>
      <c r="E512" s="101">
        <f>ROUND(D512*(100+G512)/100,-1)</f>
        <v>320</v>
      </c>
      <c r="F512" s="101">
        <f t="shared" si="53"/>
        <v>364.79999999999995</v>
      </c>
      <c r="G512" s="312">
        <v>10</v>
      </c>
    </row>
    <row r="513" spans="1:7">
      <c r="A513" s="314" t="s">
        <v>412</v>
      </c>
      <c r="B513" s="124" t="s">
        <v>413</v>
      </c>
      <c r="C513" s="97" t="s">
        <v>407</v>
      </c>
      <c r="D513" s="145">
        <v>290</v>
      </c>
      <c r="E513" s="101">
        <f>ROUND(D513*(100+G513)/100,-1)</f>
        <v>320</v>
      </c>
      <c r="F513" s="101">
        <f t="shared" si="53"/>
        <v>364.79999999999995</v>
      </c>
      <c r="G513" s="312">
        <v>10</v>
      </c>
    </row>
    <row r="514" spans="1:7">
      <c r="A514" s="314" t="s">
        <v>414</v>
      </c>
      <c r="B514" s="375" t="s">
        <v>415</v>
      </c>
      <c r="C514" s="97"/>
      <c r="D514" s="145"/>
      <c r="E514" s="145"/>
      <c r="F514" s="145"/>
      <c r="G514" s="227"/>
    </row>
    <row r="515" spans="1:7" ht="51">
      <c r="A515" s="333" t="s">
        <v>416</v>
      </c>
      <c r="B515" s="231" t="s">
        <v>575</v>
      </c>
      <c r="C515" s="97" t="s">
        <v>418</v>
      </c>
      <c r="D515" s="145">
        <v>10</v>
      </c>
      <c r="E515" s="145"/>
      <c r="F515" s="101"/>
      <c r="G515" s="227">
        <v>0</v>
      </c>
    </row>
    <row r="516" spans="1:7">
      <c r="A516" s="333" t="s">
        <v>419</v>
      </c>
      <c r="B516" s="279" t="s">
        <v>199</v>
      </c>
      <c r="C516" s="97" t="s">
        <v>398</v>
      </c>
      <c r="D516" s="227">
        <v>73.209999999999994</v>
      </c>
      <c r="E516" s="145">
        <f>D516*1.1</f>
        <v>80.531000000000006</v>
      </c>
      <c r="F516" s="101">
        <f t="shared" si="53"/>
        <v>91.805340000000001</v>
      </c>
      <c r="G516" s="312">
        <v>10</v>
      </c>
    </row>
    <row r="517" spans="1:7">
      <c r="A517" s="170" t="s">
        <v>420</v>
      </c>
      <c r="B517" s="186" t="s">
        <v>421</v>
      </c>
      <c r="C517" s="97"/>
      <c r="D517" s="227"/>
      <c r="E517" s="145"/>
      <c r="F517" s="145"/>
      <c r="G517" s="91"/>
    </row>
    <row r="518" spans="1:7" ht="51">
      <c r="A518" s="230" t="s">
        <v>422</v>
      </c>
      <c r="B518" s="231" t="s">
        <v>417</v>
      </c>
      <c r="C518" s="97"/>
      <c r="D518" s="227"/>
      <c r="E518" s="145"/>
      <c r="F518" s="145"/>
      <c r="G518" s="91"/>
    </row>
    <row r="519" spans="1:7">
      <c r="A519" s="314" t="s">
        <v>423</v>
      </c>
      <c r="B519" s="376" t="s">
        <v>424</v>
      </c>
      <c r="C519" s="97"/>
      <c r="D519" s="227"/>
      <c r="E519" s="145"/>
      <c r="F519" s="145"/>
      <c r="G519" s="227"/>
    </row>
    <row r="520" spans="1:7">
      <c r="A520" s="314" t="s">
        <v>426</v>
      </c>
      <c r="B520" s="97" t="s">
        <v>427</v>
      </c>
      <c r="C520" s="97"/>
      <c r="D520" s="227"/>
      <c r="E520" s="145"/>
      <c r="F520" s="101"/>
      <c r="G520" s="147"/>
    </row>
    <row r="521" spans="1:7">
      <c r="A521" s="314" t="s">
        <v>428</v>
      </c>
      <c r="B521" s="97" t="s">
        <v>548</v>
      </c>
      <c r="C521" s="97" t="s">
        <v>425</v>
      </c>
      <c r="D521" s="227">
        <v>169.99</v>
      </c>
      <c r="E521" s="145">
        <f>ROUND(D521*(100+G521)/100,3)</f>
        <v>186.989</v>
      </c>
      <c r="F521" s="101">
        <f t="shared" ref="F521:F527" si="54">+E521*1.14</f>
        <v>213.16745999999998</v>
      </c>
      <c r="G521" s="147">
        <v>10</v>
      </c>
    </row>
    <row r="522" spans="1:7">
      <c r="A522" s="314" t="s">
        <v>429</v>
      </c>
      <c r="B522" s="97" t="s">
        <v>549</v>
      </c>
      <c r="C522" s="97" t="s">
        <v>425</v>
      </c>
      <c r="D522" s="227">
        <v>220.99</v>
      </c>
      <c r="E522" s="145">
        <f>ROUND(D522*(100+G522)/100,3)</f>
        <v>243.089</v>
      </c>
      <c r="F522" s="101">
        <f t="shared" si="54"/>
        <v>277.12145999999996</v>
      </c>
      <c r="G522" s="147">
        <v>10</v>
      </c>
    </row>
    <row r="523" spans="1:7">
      <c r="A523" s="314" t="s">
        <v>430</v>
      </c>
      <c r="B523" s="97" t="s">
        <v>550</v>
      </c>
      <c r="C523" s="97" t="s">
        <v>425</v>
      </c>
      <c r="D523" s="227">
        <v>306</v>
      </c>
      <c r="E523" s="145">
        <f>ROUND(D523*(100+G523)/100,3)</f>
        <v>336.6</v>
      </c>
      <c r="F523" s="101">
        <f t="shared" si="54"/>
        <v>383.72399999999999</v>
      </c>
      <c r="G523" s="147">
        <v>10</v>
      </c>
    </row>
    <row r="524" spans="1:7">
      <c r="A524" s="314" t="s">
        <v>431</v>
      </c>
      <c r="B524" s="97" t="s">
        <v>432</v>
      </c>
      <c r="C524" s="97" t="s">
        <v>425</v>
      </c>
      <c r="D524" s="227">
        <v>509.99</v>
      </c>
      <c r="E524" s="145">
        <f>ROUND(D524*(100+G524)/100,3)</f>
        <v>560.98900000000003</v>
      </c>
      <c r="F524" s="101">
        <f t="shared" si="54"/>
        <v>639.52746000000002</v>
      </c>
      <c r="G524" s="147">
        <v>10</v>
      </c>
    </row>
    <row r="525" spans="1:7">
      <c r="A525" s="314" t="s">
        <v>433</v>
      </c>
      <c r="B525" s="97" t="s">
        <v>434</v>
      </c>
      <c r="C525" s="97"/>
      <c r="D525" s="227"/>
      <c r="E525" s="145"/>
      <c r="F525" s="101"/>
      <c r="G525" s="147"/>
    </row>
    <row r="526" spans="1:7">
      <c r="A526" s="314" t="s">
        <v>435</v>
      </c>
      <c r="B526" s="97" t="s">
        <v>436</v>
      </c>
      <c r="C526" s="97" t="s">
        <v>425</v>
      </c>
      <c r="D526" s="227">
        <v>1058.75</v>
      </c>
      <c r="E526" s="145">
        <f>D526*1.1</f>
        <v>1164.625</v>
      </c>
      <c r="F526" s="101">
        <f t="shared" si="54"/>
        <v>1327.6724999999999</v>
      </c>
      <c r="G526" s="147">
        <v>10</v>
      </c>
    </row>
    <row r="527" spans="1:7">
      <c r="A527" s="314" t="s">
        <v>437</v>
      </c>
      <c r="B527" s="97" t="s">
        <v>438</v>
      </c>
      <c r="C527" s="97" t="s">
        <v>439</v>
      </c>
      <c r="D527" s="227">
        <v>70.790000000000006</v>
      </c>
      <c r="E527" s="145">
        <f>D527*1.1</f>
        <v>77.869000000000014</v>
      </c>
      <c r="F527" s="101">
        <f t="shared" si="54"/>
        <v>88.770660000000007</v>
      </c>
      <c r="G527" s="147">
        <v>10</v>
      </c>
    </row>
    <row r="528" spans="1:7">
      <c r="A528" s="314" t="s">
        <v>440</v>
      </c>
      <c r="B528" s="352" t="s">
        <v>441</v>
      </c>
      <c r="C528" s="352"/>
      <c r="D528" s="227"/>
      <c r="E528" s="145"/>
      <c r="F528" s="145"/>
      <c r="G528" s="227"/>
    </row>
    <row r="529" spans="1:7">
      <c r="A529" s="110"/>
      <c r="B529" s="64"/>
      <c r="C529" s="64"/>
      <c r="D529" s="133"/>
      <c r="E529" s="280"/>
      <c r="F529" s="280"/>
      <c r="G529" s="133"/>
    </row>
    <row r="530" spans="1:7">
      <c r="A530" s="193"/>
      <c r="B530" s="112"/>
      <c r="C530" s="112"/>
      <c r="D530" s="112"/>
      <c r="E530" s="195"/>
      <c r="F530" s="195"/>
      <c r="G530" s="281"/>
    </row>
    <row r="531" spans="1:7">
      <c r="A531" s="163"/>
      <c r="B531" s="79"/>
      <c r="C531" s="79"/>
      <c r="D531" s="79"/>
      <c r="E531" s="222"/>
      <c r="F531" s="222"/>
      <c r="G531" s="247"/>
    </row>
    <row r="532" spans="1:7" ht="18.75">
      <c r="A532" s="138"/>
      <c r="B532" s="282" t="s">
        <v>442</v>
      </c>
      <c r="C532" s="112"/>
      <c r="D532" s="112"/>
      <c r="E532" s="195"/>
      <c r="F532" s="195"/>
      <c r="G532" s="223"/>
    </row>
    <row r="533" spans="1:7">
      <c r="A533" s="108"/>
      <c r="B533" s="224"/>
      <c r="C533" s="130"/>
      <c r="D533" s="130"/>
      <c r="E533" s="191"/>
      <c r="F533" s="191"/>
      <c r="G533" s="225"/>
    </row>
    <row r="534" spans="1:7">
      <c r="A534" s="163"/>
      <c r="B534" s="197"/>
      <c r="C534" s="10"/>
      <c r="D534" s="11" t="s">
        <v>0</v>
      </c>
      <c r="E534" s="12" t="s">
        <v>0</v>
      </c>
      <c r="F534" s="12" t="s">
        <v>0</v>
      </c>
      <c r="G534" s="13" t="s">
        <v>1</v>
      </c>
    </row>
    <row r="535" spans="1:7">
      <c r="A535" s="14" t="s">
        <v>2</v>
      </c>
      <c r="B535" s="162" t="s">
        <v>3</v>
      </c>
      <c r="C535" s="15" t="s">
        <v>4</v>
      </c>
      <c r="D535" s="16" t="s">
        <v>668</v>
      </c>
      <c r="E535" s="17" t="s">
        <v>850</v>
      </c>
      <c r="F535" s="17" t="s">
        <v>850</v>
      </c>
      <c r="G535" s="18"/>
    </row>
    <row r="536" spans="1:7">
      <c r="A536" s="108"/>
      <c r="B536" s="198"/>
      <c r="C536" s="64"/>
      <c r="D536" s="21" t="s">
        <v>5</v>
      </c>
      <c r="E536" s="17" t="s">
        <v>5</v>
      </c>
      <c r="F536" s="22" t="s">
        <v>6</v>
      </c>
      <c r="G536" s="23" t="s">
        <v>7</v>
      </c>
    </row>
    <row r="537" spans="1:7">
      <c r="A537" s="163"/>
      <c r="B537" s="79"/>
      <c r="C537" s="79"/>
      <c r="D537" s="79"/>
      <c r="E537" s="222"/>
      <c r="F537" s="222"/>
      <c r="G537" s="247"/>
    </row>
    <row r="538" spans="1:7">
      <c r="A538" s="107" t="s">
        <v>443</v>
      </c>
      <c r="B538" s="372" t="s">
        <v>444</v>
      </c>
      <c r="C538" s="112"/>
      <c r="D538" s="112"/>
      <c r="E538" s="195"/>
      <c r="F538" s="195"/>
      <c r="G538" s="223"/>
    </row>
    <row r="539" spans="1:7">
      <c r="A539" s="108"/>
      <c r="B539" s="267"/>
      <c r="C539" s="130"/>
      <c r="D539" s="130"/>
      <c r="E539" s="191"/>
      <c r="F539" s="191"/>
      <c r="G539" s="225"/>
    </row>
    <row r="540" spans="1:7">
      <c r="A540" s="313" t="s">
        <v>445</v>
      </c>
      <c r="B540" s="234" t="s">
        <v>446</v>
      </c>
      <c r="C540" s="92" t="s">
        <v>447</v>
      </c>
      <c r="D540" s="96">
        <v>121.89</v>
      </c>
      <c r="E540" s="404">
        <f>D540*1.075</f>
        <v>131.03174999999999</v>
      </c>
      <c r="F540" s="101">
        <f>+E540*1.14</f>
        <v>149.37619499999997</v>
      </c>
      <c r="G540" s="270">
        <v>7.5</v>
      </c>
    </row>
    <row r="541" spans="1:7">
      <c r="A541" s="314" t="s">
        <v>448</v>
      </c>
      <c r="B541" s="171" t="s">
        <v>449</v>
      </c>
      <c r="C541" s="97" t="s">
        <v>447</v>
      </c>
      <c r="D541" s="101">
        <v>55.35</v>
      </c>
      <c r="E541" s="343">
        <f>D541*1.075</f>
        <v>59.501249999999999</v>
      </c>
      <c r="F541" s="101">
        <f>+E541*1.14</f>
        <v>67.831424999999996</v>
      </c>
      <c r="G541" s="91">
        <v>7.5</v>
      </c>
    </row>
    <row r="542" spans="1:7">
      <c r="A542" s="314" t="s">
        <v>450</v>
      </c>
      <c r="B542" s="171" t="s">
        <v>451</v>
      </c>
      <c r="C542" s="97" t="s">
        <v>452</v>
      </c>
      <c r="D542" s="261">
        <v>55.35</v>
      </c>
      <c r="E542" s="343">
        <f>D542*1.075</f>
        <v>59.501249999999999</v>
      </c>
      <c r="F542" s="101">
        <f>+E542*1.14</f>
        <v>67.831424999999996</v>
      </c>
      <c r="G542" s="261">
        <f>+G419</f>
        <v>7.5</v>
      </c>
    </row>
    <row r="543" spans="1:7">
      <c r="A543" s="314" t="s">
        <v>453</v>
      </c>
      <c r="B543" s="171" t="s">
        <v>454</v>
      </c>
      <c r="C543" s="97" t="s">
        <v>306</v>
      </c>
      <c r="D543" s="101">
        <v>108</v>
      </c>
      <c r="E543" s="122">
        <f t="shared" ref="E543" si="55">D543*1.08</f>
        <v>116.64000000000001</v>
      </c>
      <c r="F543" s="101">
        <f>+E543*1.14</f>
        <v>132.96960000000001</v>
      </c>
      <c r="G543" s="91">
        <v>8</v>
      </c>
    </row>
    <row r="544" spans="1:7">
      <c r="A544" s="315"/>
      <c r="B544" s="130"/>
      <c r="C544" s="64"/>
      <c r="D544" s="64"/>
      <c r="E544" s="263"/>
      <c r="F544" s="263"/>
      <c r="G544" s="246"/>
    </row>
    <row r="545" spans="1:7">
      <c r="A545" s="325"/>
      <c r="B545" s="79"/>
      <c r="C545" s="79"/>
      <c r="D545" s="79"/>
      <c r="E545" s="264"/>
      <c r="F545" s="264"/>
      <c r="G545" s="247"/>
    </row>
    <row r="546" spans="1:7">
      <c r="A546" s="326" t="s">
        <v>455</v>
      </c>
      <c r="B546" s="372" t="s">
        <v>456</v>
      </c>
      <c r="C546" s="112"/>
      <c r="D546" s="112"/>
      <c r="E546" s="266"/>
      <c r="F546" s="266"/>
      <c r="G546" s="223"/>
    </row>
    <row r="547" spans="1:7">
      <c r="A547" s="327"/>
      <c r="B547" s="283"/>
      <c r="C547" s="130"/>
      <c r="D547" s="130"/>
      <c r="E547" s="268"/>
      <c r="F547" s="268"/>
      <c r="G547" s="225"/>
    </row>
    <row r="548" spans="1:7">
      <c r="A548" s="313" t="s">
        <v>457</v>
      </c>
      <c r="B548" s="272" t="s">
        <v>458</v>
      </c>
      <c r="C548" s="284"/>
      <c r="D548" s="92"/>
      <c r="E548" s="285"/>
      <c r="F548" s="285"/>
      <c r="G548" s="258"/>
    </row>
    <row r="549" spans="1:7">
      <c r="A549" s="314" t="s">
        <v>459</v>
      </c>
      <c r="B549" s="286" t="s">
        <v>460</v>
      </c>
      <c r="C549" s="287" t="s">
        <v>461</v>
      </c>
      <c r="D549" s="101">
        <v>119.13</v>
      </c>
      <c r="E549" s="101">
        <f>D549*1.1</f>
        <v>131.04300000000001</v>
      </c>
      <c r="F549" s="101">
        <f>+E549*1.14</f>
        <v>149.38901999999999</v>
      </c>
      <c r="G549" s="91">
        <v>10</v>
      </c>
    </row>
    <row r="550" spans="1:7">
      <c r="A550" s="314" t="s">
        <v>462</v>
      </c>
      <c r="B550" s="286" t="s">
        <v>463</v>
      </c>
      <c r="C550" s="287" t="s">
        <v>461</v>
      </c>
      <c r="D550" s="101">
        <v>172.37</v>
      </c>
      <c r="E550" s="101">
        <f t="shared" ref="E550:E552" si="56">D550*1.1</f>
        <v>189.60700000000003</v>
      </c>
      <c r="F550" s="101">
        <f>+E550*1.14</f>
        <v>216.15198000000001</v>
      </c>
      <c r="G550" s="91">
        <v>10</v>
      </c>
    </row>
    <row r="551" spans="1:7">
      <c r="A551" s="314" t="s">
        <v>464</v>
      </c>
      <c r="B551" s="286" t="s">
        <v>465</v>
      </c>
      <c r="C551" s="287" t="s">
        <v>466</v>
      </c>
      <c r="D551" s="101">
        <v>7.26</v>
      </c>
      <c r="E551" s="101">
        <f t="shared" si="56"/>
        <v>7.9860000000000007</v>
      </c>
      <c r="F551" s="101">
        <f>+E551*1.14</f>
        <v>9.1040399999999995</v>
      </c>
      <c r="G551" s="91">
        <v>10</v>
      </c>
    </row>
    <row r="552" spans="1:7">
      <c r="A552" s="314" t="s">
        <v>467</v>
      </c>
      <c r="B552" s="286" t="s">
        <v>468</v>
      </c>
      <c r="C552" s="287" t="s">
        <v>461</v>
      </c>
      <c r="D552" s="101">
        <v>217.43</v>
      </c>
      <c r="E552" s="101">
        <f t="shared" si="56"/>
        <v>239.17300000000003</v>
      </c>
      <c r="F552" s="101">
        <f>+E552*1.14</f>
        <v>272.65722</v>
      </c>
      <c r="G552" s="91">
        <v>10</v>
      </c>
    </row>
    <row r="553" spans="1:7">
      <c r="A553" s="315"/>
      <c r="B553" s="64"/>
      <c r="C553" s="288"/>
      <c r="D553" s="64"/>
      <c r="E553" s="245"/>
      <c r="F553" s="245"/>
      <c r="G553" s="246"/>
    </row>
    <row r="554" spans="1:7">
      <c r="A554" s="325"/>
      <c r="B554" s="79"/>
      <c r="C554" s="79"/>
      <c r="D554" s="79"/>
      <c r="E554" s="222"/>
      <c r="F554" s="222"/>
      <c r="G554" s="247"/>
    </row>
    <row r="555" spans="1:7">
      <c r="A555" s="326" t="s">
        <v>469</v>
      </c>
      <c r="B555" s="372" t="s">
        <v>470</v>
      </c>
      <c r="C555" s="112"/>
      <c r="D555" s="112"/>
      <c r="E555" s="195"/>
      <c r="F555" s="195"/>
      <c r="G555" s="223"/>
    </row>
    <row r="556" spans="1:7">
      <c r="A556" s="327"/>
      <c r="B556" s="130"/>
      <c r="C556" s="130"/>
      <c r="D556" s="130"/>
      <c r="E556" s="191"/>
      <c r="F556" s="191"/>
      <c r="G556" s="225"/>
    </row>
    <row r="557" spans="1:7">
      <c r="A557" s="313" t="s">
        <v>471</v>
      </c>
      <c r="B557" s="289" t="s">
        <v>472</v>
      </c>
      <c r="C557" s="92" t="s">
        <v>290</v>
      </c>
      <c r="D557" s="96">
        <v>21.7</v>
      </c>
      <c r="E557" s="96">
        <f>ROUND(D557*(100+G557)/100,1)</f>
        <v>23.9</v>
      </c>
      <c r="F557" s="101">
        <f>+E557*1.14</f>
        <v>27.245999999999995</v>
      </c>
      <c r="G557" s="270">
        <v>10</v>
      </c>
    </row>
    <row r="558" spans="1:7">
      <c r="A558" s="315"/>
      <c r="B558" s="130"/>
      <c r="C558" s="290"/>
      <c r="D558" s="64"/>
      <c r="E558" s="245"/>
      <c r="F558" s="245"/>
      <c r="G558" s="246"/>
    </row>
    <row r="559" spans="1:7">
      <c r="A559" s="325"/>
      <c r="B559" s="79"/>
      <c r="C559" s="221"/>
      <c r="D559" s="79"/>
      <c r="E559" s="222"/>
      <c r="F559" s="222"/>
      <c r="G559" s="247"/>
    </row>
    <row r="560" spans="1:7">
      <c r="A560" s="326" t="s">
        <v>473</v>
      </c>
      <c r="B560" s="372" t="s">
        <v>327</v>
      </c>
      <c r="C560" s="112"/>
      <c r="D560" s="112"/>
      <c r="E560" s="195"/>
      <c r="F560" s="195"/>
      <c r="G560" s="223"/>
    </row>
    <row r="561" spans="1:7">
      <c r="A561" s="327"/>
      <c r="B561" s="267"/>
      <c r="C561" s="130"/>
      <c r="D561" s="130"/>
      <c r="E561" s="191"/>
      <c r="F561" s="191"/>
      <c r="G561" s="225"/>
    </row>
    <row r="562" spans="1:7">
      <c r="A562" s="313" t="s">
        <v>474</v>
      </c>
      <c r="B562" s="92" t="s">
        <v>475</v>
      </c>
      <c r="C562" s="92" t="s">
        <v>290</v>
      </c>
      <c r="D562" s="96">
        <v>2952.78</v>
      </c>
      <c r="E562" s="404">
        <f>D562*1.08</f>
        <v>3189.0024000000003</v>
      </c>
      <c r="F562" s="101">
        <f>+E562*1.14</f>
        <v>3635.4627359999999</v>
      </c>
      <c r="G562" s="236">
        <v>8</v>
      </c>
    </row>
    <row r="563" spans="1:7">
      <c r="A563" s="314" t="s">
        <v>476</v>
      </c>
      <c r="B563" s="97" t="s">
        <v>477</v>
      </c>
      <c r="C563" s="97" t="s">
        <v>290</v>
      </c>
      <c r="D563" s="101">
        <v>90.1</v>
      </c>
      <c r="E563" s="343">
        <f t="shared" ref="E563:E564" si="57">D563*1.08</f>
        <v>97.308000000000007</v>
      </c>
      <c r="F563" s="101">
        <f>+E563*1.14</f>
        <v>110.93111999999999</v>
      </c>
      <c r="G563" s="236">
        <v>8</v>
      </c>
    </row>
    <row r="564" spans="1:7">
      <c r="A564" s="322" t="s">
        <v>478</v>
      </c>
      <c r="B564" s="158" t="s">
        <v>479</v>
      </c>
      <c r="C564" s="158" t="s">
        <v>480</v>
      </c>
      <c r="D564" s="237">
        <v>54</v>
      </c>
      <c r="E564" s="122">
        <f t="shared" si="57"/>
        <v>58.320000000000007</v>
      </c>
      <c r="F564" s="101">
        <f>+E564*1.14</f>
        <v>66.484800000000007</v>
      </c>
      <c r="G564" s="236">
        <v>8</v>
      </c>
    </row>
    <row r="565" spans="1:7">
      <c r="A565" s="325"/>
      <c r="B565" s="79"/>
      <c r="C565" s="79"/>
      <c r="D565" s="79"/>
      <c r="E565" s="222"/>
      <c r="F565" s="222"/>
      <c r="G565" s="247"/>
    </row>
    <row r="566" spans="1:7">
      <c r="A566" s="326" t="s">
        <v>481</v>
      </c>
      <c r="B566" s="373" t="s">
        <v>338</v>
      </c>
      <c r="C566" s="112"/>
      <c r="D566" s="112"/>
      <c r="E566" s="195"/>
      <c r="F566" s="195"/>
      <c r="G566" s="223"/>
    </row>
    <row r="567" spans="1:7">
      <c r="A567" s="327"/>
      <c r="B567" s="224"/>
      <c r="C567" s="130"/>
      <c r="D567" s="130"/>
      <c r="E567" s="191"/>
      <c r="F567" s="191"/>
      <c r="G567" s="225"/>
    </row>
    <row r="568" spans="1:7">
      <c r="A568" s="313" t="s">
        <v>482</v>
      </c>
      <c r="B568" s="272" t="s">
        <v>349</v>
      </c>
      <c r="C568" s="92" t="s">
        <v>347</v>
      </c>
      <c r="D568" s="96">
        <v>3.53</v>
      </c>
      <c r="E568" s="404">
        <f>D568*1.07</f>
        <v>3.7770999999999999</v>
      </c>
      <c r="F568" s="145">
        <f>E568*1.14</f>
        <v>4.3058939999999994</v>
      </c>
      <c r="G568" s="96">
        <v>7</v>
      </c>
    </row>
    <row r="569" spans="1:7">
      <c r="A569" s="314" t="s">
        <v>483</v>
      </c>
      <c r="B569" s="262" t="s">
        <v>484</v>
      </c>
      <c r="C569" s="97" t="s">
        <v>347</v>
      </c>
      <c r="D569" s="101">
        <v>4.0599999999999996</v>
      </c>
      <c r="E569" s="404">
        <f t="shared" ref="E569:E573" si="58">D569*1.07</f>
        <v>4.3441999999999998</v>
      </c>
      <c r="F569" s="101">
        <f t="shared" ref="F569:F573" si="59">+E569*1.14</f>
        <v>4.9523879999999991</v>
      </c>
      <c r="G569" s="96">
        <v>7</v>
      </c>
    </row>
    <row r="570" spans="1:7">
      <c r="A570" s="314" t="s">
        <v>485</v>
      </c>
      <c r="B570" s="262" t="s">
        <v>592</v>
      </c>
      <c r="C570" s="97" t="s">
        <v>347</v>
      </c>
      <c r="D570" s="101">
        <v>5.53</v>
      </c>
      <c r="E570" s="404">
        <f t="shared" si="58"/>
        <v>5.9171000000000005</v>
      </c>
      <c r="F570" s="101">
        <f t="shared" si="59"/>
        <v>6.7454939999999999</v>
      </c>
      <c r="G570" s="96">
        <v>7</v>
      </c>
    </row>
    <row r="571" spans="1:7">
      <c r="A571" s="314"/>
      <c r="B571" s="262" t="s">
        <v>593</v>
      </c>
      <c r="C571" s="97" t="s">
        <v>347</v>
      </c>
      <c r="D571" s="101">
        <v>8.24</v>
      </c>
      <c r="E571" s="404">
        <f t="shared" si="58"/>
        <v>8.8168000000000006</v>
      </c>
      <c r="F571" s="101">
        <f>E571*1.14</f>
        <v>10.051152</v>
      </c>
      <c r="G571" s="96">
        <v>7</v>
      </c>
    </row>
    <row r="572" spans="1:7">
      <c r="A572" s="314" t="s">
        <v>486</v>
      </c>
      <c r="B572" s="262" t="s">
        <v>487</v>
      </c>
      <c r="C572" s="97" t="s">
        <v>452</v>
      </c>
      <c r="D572" s="101">
        <v>47.56</v>
      </c>
      <c r="E572" s="404">
        <f t="shared" si="58"/>
        <v>50.889200000000002</v>
      </c>
      <c r="F572" s="101">
        <f t="shared" si="59"/>
        <v>58.013687999999995</v>
      </c>
      <c r="G572" s="96">
        <v>7</v>
      </c>
    </row>
    <row r="573" spans="1:7">
      <c r="A573" s="314" t="s">
        <v>488</v>
      </c>
      <c r="B573" s="262" t="s">
        <v>489</v>
      </c>
      <c r="C573" s="97" t="s">
        <v>311</v>
      </c>
      <c r="D573" s="145">
        <v>469.14</v>
      </c>
      <c r="E573" s="404">
        <f t="shared" si="58"/>
        <v>501.97980000000001</v>
      </c>
      <c r="F573" s="101">
        <f t="shared" si="59"/>
        <v>572.25697200000002</v>
      </c>
      <c r="G573" s="96">
        <v>7</v>
      </c>
    </row>
    <row r="574" spans="1:7">
      <c r="A574" s="314" t="s">
        <v>490</v>
      </c>
      <c r="B574" s="262" t="s">
        <v>491</v>
      </c>
      <c r="C574" s="97"/>
      <c r="D574" s="227"/>
      <c r="E574" s="145"/>
      <c r="F574" s="145"/>
      <c r="G574" s="91"/>
    </row>
    <row r="575" spans="1:7">
      <c r="A575" s="314"/>
      <c r="B575" s="262" t="s">
        <v>576</v>
      </c>
      <c r="C575" s="97"/>
      <c r="D575" s="145">
        <v>3.53</v>
      </c>
      <c r="E575" s="145">
        <f>D575*1.07</f>
        <v>3.7770999999999999</v>
      </c>
      <c r="F575" s="145">
        <f>E575*1.14</f>
        <v>4.3058939999999994</v>
      </c>
      <c r="G575" s="91">
        <v>7</v>
      </c>
    </row>
    <row r="576" spans="1:7">
      <c r="A576" s="314"/>
      <c r="B576" s="262" t="s">
        <v>556</v>
      </c>
      <c r="C576" s="97"/>
      <c r="D576" s="145">
        <v>4.99</v>
      </c>
      <c r="E576" s="145">
        <f t="shared" ref="E576:E577" si="60">D576*1.07</f>
        <v>5.3393000000000006</v>
      </c>
      <c r="F576" s="145">
        <f>E576*1.14</f>
        <v>6.0868020000000005</v>
      </c>
      <c r="G576" s="91">
        <v>7</v>
      </c>
    </row>
    <row r="577" spans="1:7">
      <c r="A577" s="315"/>
      <c r="B577" s="64" t="s">
        <v>557</v>
      </c>
      <c r="C577" s="64"/>
      <c r="D577" s="485">
        <v>8.4700000000000006</v>
      </c>
      <c r="E577" s="145">
        <f t="shared" si="60"/>
        <v>9.0629000000000008</v>
      </c>
      <c r="F577" s="145">
        <f>E577*1.14</f>
        <v>10.331706000000001</v>
      </c>
      <c r="G577" s="91">
        <v>7</v>
      </c>
    </row>
    <row r="578" spans="1:7">
      <c r="A578" s="325"/>
      <c r="B578" s="197"/>
      <c r="C578" s="10"/>
      <c r="D578" s="11" t="s">
        <v>0</v>
      </c>
      <c r="E578" s="12" t="s">
        <v>0</v>
      </c>
      <c r="F578" s="12" t="s">
        <v>0</v>
      </c>
      <c r="G578" s="13" t="s">
        <v>1</v>
      </c>
    </row>
    <row r="579" spans="1:7">
      <c r="A579" s="324" t="s">
        <v>2</v>
      </c>
      <c r="B579" s="373" t="s">
        <v>3</v>
      </c>
      <c r="C579" s="15" t="s">
        <v>4</v>
      </c>
      <c r="D579" s="16" t="s">
        <v>668</v>
      </c>
      <c r="E579" s="17" t="s">
        <v>850</v>
      </c>
      <c r="F579" s="17" t="s">
        <v>850</v>
      </c>
      <c r="G579" s="18"/>
    </row>
    <row r="580" spans="1:7">
      <c r="A580" s="326"/>
      <c r="B580" s="373"/>
      <c r="C580" s="477"/>
      <c r="D580" s="113" t="s">
        <v>852</v>
      </c>
      <c r="E580" s="478" t="s">
        <v>853</v>
      </c>
      <c r="F580" s="478" t="s">
        <v>854</v>
      </c>
      <c r="G580" s="479"/>
    </row>
    <row r="581" spans="1:7" ht="42" customHeight="1">
      <c r="A581" s="313" t="s">
        <v>493</v>
      </c>
      <c r="B581" s="289" t="s">
        <v>494</v>
      </c>
      <c r="C581" s="92"/>
      <c r="D581" s="92"/>
      <c r="E581" s="257"/>
      <c r="F581" s="291"/>
      <c r="G581" s="292"/>
    </row>
    <row r="582" spans="1:7">
      <c r="A582" s="317" t="s">
        <v>495</v>
      </c>
      <c r="B582" s="293" t="s">
        <v>551</v>
      </c>
      <c r="C582" s="119" t="s">
        <v>28</v>
      </c>
      <c r="D582" s="121">
        <v>191</v>
      </c>
      <c r="E582" s="238">
        <f>ROUND(D582*(100+G582)/100,0)</f>
        <v>210</v>
      </c>
      <c r="F582" s="101">
        <f>+E582*1.14</f>
        <v>239.39999999999998</v>
      </c>
      <c r="G582" s="182">
        <v>10</v>
      </c>
    </row>
    <row r="583" spans="1:7">
      <c r="A583" s="314" t="s">
        <v>496</v>
      </c>
      <c r="B583" s="98" t="s">
        <v>552</v>
      </c>
      <c r="C583" s="97" t="s">
        <v>546</v>
      </c>
      <c r="D583" s="125">
        <v>1.21</v>
      </c>
      <c r="E583" s="238">
        <f>D583*1.1</f>
        <v>1.331</v>
      </c>
      <c r="F583" s="101">
        <f>+E583*1.14</f>
        <v>1.5173399999999999</v>
      </c>
      <c r="G583" s="185">
        <v>10</v>
      </c>
    </row>
    <row r="584" spans="1:7">
      <c r="A584" s="314" t="s">
        <v>497</v>
      </c>
      <c r="B584" s="98" t="s">
        <v>498</v>
      </c>
      <c r="C584" s="119" t="s">
        <v>30</v>
      </c>
      <c r="D584" s="125">
        <v>3243</v>
      </c>
      <c r="E584" s="238">
        <f>ROUND(D584*(100+G584)/100,0)</f>
        <v>3567</v>
      </c>
      <c r="F584" s="101">
        <f>+E584*1.14</f>
        <v>4066.3799999999997</v>
      </c>
      <c r="G584" s="185">
        <v>10</v>
      </c>
    </row>
    <row r="585" spans="1:7">
      <c r="A585" s="334" t="s">
        <v>499</v>
      </c>
      <c r="B585" s="294" t="s">
        <v>500</v>
      </c>
      <c r="C585" s="97" t="s">
        <v>501</v>
      </c>
      <c r="D585" s="295">
        <v>361</v>
      </c>
      <c r="E585" s="238">
        <f>ROUND(D585*(100+G585)/100,0)</f>
        <v>397</v>
      </c>
      <c r="F585" s="101">
        <f>+E585*1.14</f>
        <v>452.58</v>
      </c>
      <c r="G585" s="296">
        <v>10</v>
      </c>
    </row>
    <row r="586" spans="1:7">
      <c r="A586" s="322" t="s">
        <v>499</v>
      </c>
      <c r="B586" s="217" t="s">
        <v>32</v>
      </c>
      <c r="C586" s="64" t="s">
        <v>33</v>
      </c>
      <c r="D586" s="297">
        <v>4</v>
      </c>
      <c r="E586" s="238">
        <f>ROUND(D586*(100+G586)/100,0)</f>
        <v>4</v>
      </c>
      <c r="F586" s="101">
        <f>+E586*1.14</f>
        <v>4.5599999999999996</v>
      </c>
      <c r="G586" s="298">
        <v>0</v>
      </c>
    </row>
    <row r="587" spans="1:7">
      <c r="A587" s="325"/>
      <c r="B587" s="79"/>
      <c r="C587" s="79"/>
      <c r="D587" s="79"/>
      <c r="E587" s="222"/>
      <c r="F587" s="222"/>
      <c r="G587" s="247"/>
    </row>
    <row r="588" spans="1:7">
      <c r="A588" s="326" t="s">
        <v>502</v>
      </c>
      <c r="B588" s="373" t="s">
        <v>96</v>
      </c>
      <c r="C588" s="112"/>
      <c r="D588" s="112"/>
      <c r="E588" s="195"/>
      <c r="F588" s="195"/>
      <c r="G588" s="223"/>
    </row>
    <row r="589" spans="1:7">
      <c r="A589" s="327"/>
      <c r="B589" s="224"/>
      <c r="C589" s="130"/>
      <c r="D589" s="130"/>
      <c r="E589" s="191"/>
      <c r="F589" s="191"/>
      <c r="G589" s="225"/>
    </row>
    <row r="590" spans="1:7">
      <c r="A590" s="313" t="s">
        <v>503</v>
      </c>
      <c r="B590" s="92" t="s">
        <v>504</v>
      </c>
      <c r="C590" s="92" t="s">
        <v>505</v>
      </c>
      <c r="D590" s="94">
        <v>41.5</v>
      </c>
      <c r="E590" s="299">
        <f>D590*1.1</f>
        <v>45.650000000000006</v>
      </c>
      <c r="F590" s="101">
        <f>+E590*1.14</f>
        <v>52.041000000000004</v>
      </c>
      <c r="G590" s="300">
        <v>10</v>
      </c>
    </row>
    <row r="591" spans="1:7" ht="38.25">
      <c r="A591" s="316" t="s">
        <v>506</v>
      </c>
      <c r="B591" s="153" t="s">
        <v>103</v>
      </c>
      <c r="C591" s="119" t="s">
        <v>505</v>
      </c>
      <c r="D591" s="301">
        <v>369.05</v>
      </c>
      <c r="E591" s="299">
        <f>D591*1.1</f>
        <v>405.95500000000004</v>
      </c>
      <c r="F591" s="101">
        <f>+E591*1.14</f>
        <v>462.78870000000001</v>
      </c>
      <c r="G591" s="207">
        <v>10</v>
      </c>
    </row>
    <row r="592" spans="1:7">
      <c r="A592" s="322" t="s">
        <v>507</v>
      </c>
      <c r="B592" s="158" t="s">
        <v>508</v>
      </c>
      <c r="C592" s="158"/>
      <c r="D592" s="302">
        <v>30</v>
      </c>
      <c r="E592" s="297">
        <v>30</v>
      </c>
      <c r="F592" s="101">
        <f>+E592*1.14</f>
        <v>34.199999999999996</v>
      </c>
      <c r="G592" s="303">
        <v>0</v>
      </c>
    </row>
    <row r="593" spans="1:7">
      <c r="A593" s="325"/>
      <c r="B593" s="79"/>
      <c r="C593" s="79"/>
      <c r="D593" s="79"/>
      <c r="E593" s="222"/>
      <c r="F593" s="222"/>
      <c r="G593" s="247"/>
    </row>
    <row r="594" spans="1:7">
      <c r="A594" s="326" t="s">
        <v>509</v>
      </c>
      <c r="B594" s="162" t="s">
        <v>510</v>
      </c>
      <c r="C594" s="112"/>
      <c r="D594" s="112"/>
      <c r="E594" s="195"/>
      <c r="F594" s="195"/>
      <c r="G594" s="223"/>
    </row>
    <row r="595" spans="1:7">
      <c r="A595" s="327"/>
      <c r="B595" s="224"/>
      <c r="C595" s="130"/>
      <c r="D595" s="130"/>
      <c r="E595" s="191"/>
      <c r="F595" s="191"/>
      <c r="G595" s="225"/>
    </row>
    <row r="596" spans="1:7">
      <c r="A596" s="313" t="s">
        <v>511</v>
      </c>
      <c r="B596" s="363" t="s">
        <v>663</v>
      </c>
      <c r="C596" s="363"/>
      <c r="D596" s="299">
        <v>100</v>
      </c>
      <c r="E596" s="299">
        <v>100</v>
      </c>
      <c r="F596" s="299">
        <f>E596*1.14</f>
        <v>113.99999999999999</v>
      </c>
      <c r="G596" s="353">
        <v>0</v>
      </c>
    </row>
    <row r="597" spans="1:7">
      <c r="A597" s="316" t="s">
        <v>512</v>
      </c>
      <c r="B597" s="400" t="s">
        <v>661</v>
      </c>
      <c r="C597" s="400" t="s">
        <v>665</v>
      </c>
      <c r="D597" s="401">
        <v>100</v>
      </c>
      <c r="E597" s="401">
        <v>100</v>
      </c>
      <c r="F597" s="299">
        <f t="shared" ref="F597:F598" si="61">E597*1.14</f>
        <v>113.99999999999999</v>
      </c>
      <c r="G597" s="353">
        <v>0</v>
      </c>
    </row>
    <row r="598" spans="1:7">
      <c r="A598" s="322" t="s">
        <v>662</v>
      </c>
      <c r="B598" s="377" t="s">
        <v>664</v>
      </c>
      <c r="C598" s="400" t="s">
        <v>665</v>
      </c>
      <c r="D598" s="297">
        <v>65</v>
      </c>
      <c r="E598" s="297">
        <v>65</v>
      </c>
      <c r="F598" s="299">
        <f t="shared" si="61"/>
        <v>74.099999999999994</v>
      </c>
      <c r="G598" s="353">
        <v>0</v>
      </c>
    </row>
    <row r="599" spans="1:7">
      <c r="A599" s="325"/>
      <c r="B599" s="79"/>
      <c r="C599" s="79"/>
      <c r="D599" s="79"/>
      <c r="E599" s="222"/>
      <c r="F599" s="222"/>
      <c r="G599" s="247"/>
    </row>
    <row r="600" spans="1:7" ht="18.75">
      <c r="A600" s="340"/>
      <c r="B600" s="282" t="s">
        <v>513</v>
      </c>
      <c r="C600" s="112"/>
      <c r="D600" s="112"/>
      <c r="E600" s="195"/>
      <c r="F600" s="195"/>
      <c r="G600" s="223"/>
    </row>
    <row r="601" spans="1:7">
      <c r="A601" s="327"/>
      <c r="B601" s="224"/>
      <c r="C601" s="130"/>
      <c r="D601" s="130"/>
      <c r="E601" s="191"/>
      <c r="F601" s="191"/>
      <c r="G601" s="225"/>
    </row>
    <row r="602" spans="1:7">
      <c r="A602" s="325"/>
      <c r="B602" s="197"/>
      <c r="C602" s="10"/>
      <c r="D602" s="11" t="s">
        <v>0</v>
      </c>
      <c r="E602" s="12" t="s">
        <v>0</v>
      </c>
      <c r="F602" s="12" t="s">
        <v>0</v>
      </c>
      <c r="G602" s="13" t="s">
        <v>1</v>
      </c>
    </row>
    <row r="603" spans="1:7">
      <c r="A603" s="324" t="s">
        <v>2</v>
      </c>
      <c r="B603" s="162" t="s">
        <v>3</v>
      </c>
      <c r="C603" s="15" t="s">
        <v>4</v>
      </c>
      <c r="D603" s="16" t="s">
        <v>668</v>
      </c>
      <c r="E603" s="17" t="s">
        <v>850</v>
      </c>
      <c r="F603" s="17" t="s">
        <v>850</v>
      </c>
      <c r="G603" s="18"/>
    </row>
    <row r="604" spans="1:7">
      <c r="A604" s="327"/>
      <c r="B604" s="198"/>
      <c r="C604" s="64"/>
      <c r="D604" s="21" t="s">
        <v>5</v>
      </c>
      <c r="E604" s="17" t="s">
        <v>5</v>
      </c>
      <c r="F604" s="22" t="s">
        <v>6</v>
      </c>
      <c r="G604" s="23" t="s">
        <v>7</v>
      </c>
    </row>
    <row r="605" spans="1:7">
      <c r="A605" s="325"/>
      <c r="B605" s="79"/>
      <c r="C605" s="79"/>
      <c r="D605" s="79"/>
      <c r="E605" s="222"/>
      <c r="F605" s="222"/>
      <c r="G605" s="247"/>
    </row>
    <row r="606" spans="1:7">
      <c r="A606" s="326" t="s">
        <v>514</v>
      </c>
      <c r="B606" s="372" t="s">
        <v>444</v>
      </c>
      <c r="C606" s="112"/>
      <c r="D606" s="112"/>
      <c r="E606" s="195"/>
      <c r="F606" s="195"/>
      <c r="G606" s="223"/>
    </row>
    <row r="607" spans="1:7">
      <c r="A607" s="327"/>
      <c r="B607" s="267"/>
      <c r="C607" s="130"/>
      <c r="D607" s="130"/>
      <c r="E607" s="191"/>
      <c r="F607" s="191"/>
      <c r="G607" s="225"/>
    </row>
    <row r="608" spans="1:7">
      <c r="A608" s="313" t="s">
        <v>515</v>
      </c>
      <c r="B608" s="234" t="s">
        <v>516</v>
      </c>
      <c r="C608" s="97" t="s">
        <v>452</v>
      </c>
      <c r="D608" s="96">
        <v>121.89</v>
      </c>
      <c r="E608" s="96">
        <f>D608*1.075</f>
        <v>131.03174999999999</v>
      </c>
      <c r="F608" s="101">
        <f>+E608*1.14</f>
        <v>149.37619499999997</v>
      </c>
      <c r="G608" s="270">
        <v>7.5</v>
      </c>
    </row>
    <row r="609" spans="1:7">
      <c r="A609" s="314" t="s">
        <v>517</v>
      </c>
      <c r="B609" s="171" t="s">
        <v>518</v>
      </c>
      <c r="C609" s="97" t="s">
        <v>452</v>
      </c>
      <c r="D609" s="101">
        <v>55.35</v>
      </c>
      <c r="E609" s="96">
        <f>D609*1.075</f>
        <v>59.501249999999999</v>
      </c>
      <c r="F609" s="101">
        <f>+E609*1.14</f>
        <v>67.831424999999996</v>
      </c>
      <c r="G609" s="91">
        <f>+G542</f>
        <v>7.5</v>
      </c>
    </row>
    <row r="610" spans="1:7">
      <c r="A610" s="314" t="s">
        <v>519</v>
      </c>
      <c r="B610" s="171" t="s">
        <v>454</v>
      </c>
      <c r="C610" s="97" t="s">
        <v>306</v>
      </c>
      <c r="D610" s="101">
        <v>54</v>
      </c>
      <c r="E610" s="96">
        <f>D610*1.075</f>
        <v>58.05</v>
      </c>
      <c r="F610" s="101">
        <f>+E610*1.14</f>
        <v>66.176999999999992</v>
      </c>
      <c r="G610" s="270">
        <v>7.5</v>
      </c>
    </row>
    <row r="611" spans="1:7">
      <c r="A611" s="315"/>
      <c r="B611" s="130"/>
      <c r="C611" s="64"/>
      <c r="D611" s="64"/>
      <c r="E611" s="263"/>
      <c r="F611" s="263"/>
      <c r="G611" s="246"/>
    </row>
    <row r="612" spans="1:7">
      <c r="A612" s="325"/>
      <c r="B612" s="79"/>
      <c r="C612" s="221"/>
      <c r="D612" s="79"/>
      <c r="E612" s="222"/>
      <c r="F612" s="222"/>
      <c r="G612" s="247"/>
    </row>
    <row r="613" spans="1:7">
      <c r="A613" s="326" t="s">
        <v>520</v>
      </c>
      <c r="B613" s="372" t="s">
        <v>327</v>
      </c>
      <c r="C613" s="112"/>
      <c r="D613" s="112"/>
      <c r="E613" s="195"/>
      <c r="F613" s="195"/>
      <c r="G613" s="223"/>
    </row>
    <row r="614" spans="1:7">
      <c r="A614" s="327"/>
      <c r="B614" s="267"/>
      <c r="C614" s="130"/>
      <c r="D614" s="130"/>
      <c r="E614" s="191"/>
      <c r="F614" s="191"/>
      <c r="G614" s="225"/>
    </row>
    <row r="615" spans="1:7">
      <c r="A615" s="314" t="s">
        <v>511</v>
      </c>
      <c r="B615" s="97" t="s">
        <v>477</v>
      </c>
      <c r="C615" s="97" t="s">
        <v>290</v>
      </c>
      <c r="D615" s="227">
        <v>90.1</v>
      </c>
      <c r="E615" s="101">
        <f>D615*1.08</f>
        <v>97.308000000000007</v>
      </c>
      <c r="F615" s="101">
        <f>+E615*1.14</f>
        <v>110.93111999999999</v>
      </c>
      <c r="G615" s="354">
        <v>8</v>
      </c>
    </row>
    <row r="616" spans="1:7">
      <c r="A616" s="322"/>
      <c r="B616" s="158"/>
      <c r="C616" s="158"/>
      <c r="D616" s="158"/>
      <c r="E616" s="219"/>
      <c r="F616" s="219"/>
      <c r="G616" s="271"/>
    </row>
    <row r="617" spans="1:7">
      <c r="A617" s="325"/>
      <c r="B617" s="79"/>
      <c r="C617" s="79"/>
      <c r="D617" s="79"/>
      <c r="E617" s="222"/>
      <c r="F617" s="222"/>
      <c r="G617" s="247"/>
    </row>
    <row r="618" spans="1:7">
      <c r="A618" s="326" t="s">
        <v>521</v>
      </c>
      <c r="B618" s="373" t="s">
        <v>338</v>
      </c>
      <c r="C618" s="112"/>
      <c r="D618" s="112"/>
      <c r="E618" s="195"/>
      <c r="F618" s="195"/>
      <c r="G618" s="223"/>
    </row>
    <row r="619" spans="1:7">
      <c r="A619" s="327"/>
      <c r="B619" s="224"/>
      <c r="C619" s="130"/>
      <c r="D619" s="130"/>
      <c r="E619" s="191"/>
      <c r="F619" s="191"/>
      <c r="G619" s="225"/>
    </row>
    <row r="620" spans="1:7">
      <c r="A620" s="313" t="s">
        <v>522</v>
      </c>
      <c r="B620" s="272" t="s">
        <v>349</v>
      </c>
      <c r="C620" s="92" t="s">
        <v>347</v>
      </c>
      <c r="D620" s="304">
        <v>3.53</v>
      </c>
      <c r="E620" s="405">
        <f>D620*1.07</f>
        <v>3.7770999999999999</v>
      </c>
      <c r="F620" s="304">
        <f>E620*1.14</f>
        <v>4.3058939999999994</v>
      </c>
      <c r="G620" s="270">
        <v>7</v>
      </c>
    </row>
    <row r="621" spans="1:7">
      <c r="A621" s="314" t="s">
        <v>523</v>
      </c>
      <c r="B621" s="262" t="s">
        <v>484</v>
      </c>
      <c r="C621" s="97" t="s">
        <v>347</v>
      </c>
      <c r="D621" s="238">
        <v>4.0599999999999996</v>
      </c>
      <c r="E621" s="405">
        <f t="shared" ref="E621:E625" si="62">D621*1.07</f>
        <v>4.3441999999999998</v>
      </c>
      <c r="F621" s="101">
        <f t="shared" ref="F621:F625" si="63">+E621*1.14</f>
        <v>4.9523879999999991</v>
      </c>
      <c r="G621" s="270">
        <v>7</v>
      </c>
    </row>
    <row r="622" spans="1:7">
      <c r="A622" s="314" t="s">
        <v>524</v>
      </c>
      <c r="B622" s="262" t="s">
        <v>592</v>
      </c>
      <c r="C622" s="97" t="s">
        <v>347</v>
      </c>
      <c r="D622" s="238">
        <v>5.53</v>
      </c>
      <c r="E622" s="405">
        <f t="shared" si="62"/>
        <v>5.9171000000000005</v>
      </c>
      <c r="F622" s="101">
        <f t="shared" si="63"/>
        <v>6.7454939999999999</v>
      </c>
      <c r="G622" s="270">
        <v>7</v>
      </c>
    </row>
    <row r="623" spans="1:7">
      <c r="A623" s="314"/>
      <c r="B623" s="262" t="s">
        <v>594</v>
      </c>
      <c r="C623" s="97" t="s">
        <v>347</v>
      </c>
      <c r="D623" s="238">
        <v>8.24</v>
      </c>
      <c r="E623" s="405">
        <f t="shared" si="62"/>
        <v>8.8168000000000006</v>
      </c>
      <c r="F623" s="101">
        <f t="shared" si="63"/>
        <v>10.051152</v>
      </c>
      <c r="G623" s="270">
        <v>7</v>
      </c>
    </row>
    <row r="624" spans="1:7">
      <c r="A624" s="314" t="s">
        <v>525</v>
      </c>
      <c r="B624" s="262" t="s">
        <v>487</v>
      </c>
      <c r="C624" s="97" t="s">
        <v>452</v>
      </c>
      <c r="D624" s="238">
        <v>47.56</v>
      </c>
      <c r="E624" s="405">
        <f t="shared" si="62"/>
        <v>50.889200000000002</v>
      </c>
      <c r="F624" s="101">
        <f t="shared" si="63"/>
        <v>58.013687999999995</v>
      </c>
      <c r="G624" s="270">
        <v>7</v>
      </c>
    </row>
    <row r="625" spans="1:7">
      <c r="A625" s="314" t="s">
        <v>526</v>
      </c>
      <c r="B625" s="262" t="s">
        <v>489</v>
      </c>
      <c r="C625" s="97" t="s">
        <v>311</v>
      </c>
      <c r="D625" s="145">
        <v>507.3</v>
      </c>
      <c r="E625" s="405">
        <f t="shared" si="62"/>
        <v>542.81100000000004</v>
      </c>
      <c r="F625" s="101">
        <f t="shared" si="63"/>
        <v>618.80453999999997</v>
      </c>
      <c r="G625" s="270">
        <v>7</v>
      </c>
    </row>
    <row r="626" spans="1:7">
      <c r="A626" s="314" t="s">
        <v>490</v>
      </c>
      <c r="B626" s="262" t="s">
        <v>491</v>
      </c>
      <c r="C626" s="97"/>
      <c r="D626" s="145"/>
      <c r="E626" s="145"/>
      <c r="F626" s="145"/>
      <c r="G626" s="270">
        <v>7</v>
      </c>
    </row>
    <row r="627" spans="1:7">
      <c r="A627" s="314"/>
      <c r="B627" s="262" t="s">
        <v>577</v>
      </c>
      <c r="C627" s="97"/>
      <c r="D627" s="145">
        <v>3.53</v>
      </c>
      <c r="E627" s="405">
        <f t="shared" ref="E627:E629" si="64">D627*1.07</f>
        <v>3.7770999999999999</v>
      </c>
      <c r="F627" s="145">
        <v>3.47</v>
      </c>
      <c r="G627" s="270">
        <v>7</v>
      </c>
    </row>
    <row r="628" spans="1:7">
      <c r="A628" s="314"/>
      <c r="B628" s="262" t="s">
        <v>558</v>
      </c>
      <c r="C628" s="97"/>
      <c r="D628" s="145">
        <v>4.99</v>
      </c>
      <c r="E628" s="405">
        <f t="shared" si="64"/>
        <v>5.3393000000000006</v>
      </c>
      <c r="F628" s="145">
        <f>E628*1.14</f>
        <v>6.0868020000000005</v>
      </c>
      <c r="G628" s="270">
        <v>7</v>
      </c>
    </row>
    <row r="629" spans="1:7">
      <c r="A629" s="316"/>
      <c r="B629" s="341" t="s">
        <v>559</v>
      </c>
      <c r="C629" s="20"/>
      <c r="D629" s="143">
        <v>8.4700000000000006</v>
      </c>
      <c r="E629" s="405">
        <f t="shared" si="64"/>
        <v>9.0629000000000008</v>
      </c>
      <c r="F629" s="145">
        <f t="shared" ref="F629" si="65">E629*1.14</f>
        <v>10.331706000000001</v>
      </c>
      <c r="G629" s="270">
        <v>7</v>
      </c>
    </row>
    <row r="630" spans="1:7">
      <c r="A630" s="315"/>
      <c r="B630" s="64"/>
      <c r="C630" s="64"/>
      <c r="D630" s="337"/>
      <c r="E630" s="337"/>
      <c r="F630" s="145"/>
      <c r="G630" s="246"/>
    </row>
    <row r="631" spans="1:7">
      <c r="A631" s="325"/>
      <c r="B631" s="79"/>
      <c r="C631" s="79"/>
      <c r="D631" s="79"/>
      <c r="E631" s="222"/>
      <c r="F631" s="222"/>
      <c r="G631" s="247"/>
    </row>
    <row r="632" spans="1:7">
      <c r="A632" s="326" t="s">
        <v>527</v>
      </c>
      <c r="B632" s="162" t="s">
        <v>492</v>
      </c>
      <c r="C632" s="112"/>
      <c r="D632" s="112"/>
      <c r="E632" s="195"/>
      <c r="F632" s="195"/>
      <c r="G632" s="223"/>
    </row>
    <row r="633" spans="1:7">
      <c r="A633" s="327"/>
      <c r="B633" s="224"/>
      <c r="C633" s="130"/>
      <c r="D633" s="130"/>
      <c r="E633" s="191"/>
      <c r="F633" s="191"/>
      <c r="G633" s="225"/>
    </row>
    <row r="634" spans="1:7">
      <c r="A634" s="313" t="s">
        <v>528</v>
      </c>
      <c r="B634" s="289" t="s">
        <v>494</v>
      </c>
      <c r="C634" s="92"/>
      <c r="D634" s="92"/>
      <c r="E634" s="257"/>
      <c r="F634" s="291"/>
      <c r="G634" s="292"/>
    </row>
    <row r="635" spans="1:7">
      <c r="A635" s="317" t="s">
        <v>529</v>
      </c>
      <c r="B635" s="118" t="s">
        <v>530</v>
      </c>
      <c r="C635" s="119"/>
      <c r="D635" s="119"/>
      <c r="E635" s="251"/>
      <c r="F635" s="305"/>
      <c r="G635" s="306"/>
    </row>
    <row r="636" spans="1:7" ht="45" customHeight="1">
      <c r="A636" s="315"/>
      <c r="B636" s="118" t="s">
        <v>595</v>
      </c>
      <c r="C636" s="119"/>
      <c r="D636" s="120"/>
      <c r="E636" s="121"/>
      <c r="F636" s="307"/>
      <c r="G636" s="182"/>
    </row>
    <row r="637" spans="1:7">
      <c r="A637" s="325"/>
      <c r="B637" s="79"/>
      <c r="C637" s="79"/>
      <c r="D637" s="79"/>
      <c r="E637" s="222"/>
      <c r="F637" s="222"/>
      <c r="G637" s="247"/>
    </row>
    <row r="638" spans="1:7">
      <c r="A638" s="326" t="s">
        <v>531</v>
      </c>
      <c r="B638" s="162" t="s">
        <v>510</v>
      </c>
      <c r="C638" s="112"/>
      <c r="D638" s="112"/>
      <c r="E638" s="195"/>
      <c r="F638" s="195"/>
      <c r="G638" s="223"/>
    </row>
    <row r="639" spans="1:7">
      <c r="A639" s="327"/>
      <c r="B639" s="224"/>
      <c r="C639" s="130"/>
      <c r="D639" s="130"/>
      <c r="E639" s="191"/>
      <c r="F639" s="191"/>
      <c r="G639" s="225"/>
    </row>
    <row r="640" spans="1:7">
      <c r="A640" s="313" t="s">
        <v>532</v>
      </c>
      <c r="B640" s="363" t="s">
        <v>663</v>
      </c>
      <c r="C640" s="363"/>
      <c r="D640" s="299">
        <v>100</v>
      </c>
      <c r="E640" s="299">
        <v>100</v>
      </c>
      <c r="F640" s="299">
        <f>E640*1.14</f>
        <v>113.99999999999999</v>
      </c>
      <c r="G640" s="353">
        <v>0</v>
      </c>
    </row>
    <row r="641" spans="1:7">
      <c r="A641" s="316" t="s">
        <v>533</v>
      </c>
      <c r="B641" s="400" t="s">
        <v>661</v>
      </c>
      <c r="C641" s="400" t="s">
        <v>665</v>
      </c>
      <c r="D641" s="401">
        <v>100</v>
      </c>
      <c r="E641" s="401">
        <v>100</v>
      </c>
      <c r="F641" s="299">
        <f t="shared" ref="F641:F642" si="66">E641*1.14</f>
        <v>113.99999999999999</v>
      </c>
      <c r="G641" s="353">
        <v>0</v>
      </c>
    </row>
    <row r="642" spans="1:7">
      <c r="A642" s="322" t="s">
        <v>666</v>
      </c>
      <c r="B642" s="377" t="s">
        <v>664</v>
      </c>
      <c r="C642" s="400" t="s">
        <v>665</v>
      </c>
      <c r="D642" s="297">
        <v>65</v>
      </c>
      <c r="E642" s="297">
        <v>65</v>
      </c>
      <c r="F642" s="299">
        <f t="shared" si="66"/>
        <v>74.099999999999994</v>
      </c>
      <c r="G642" s="353">
        <v>0</v>
      </c>
    </row>
    <row r="643" spans="1:7">
      <c r="A643" s="325"/>
      <c r="B643" s="79"/>
      <c r="C643" s="79"/>
      <c r="D643" s="79"/>
      <c r="E643" s="222"/>
      <c r="F643" s="222"/>
      <c r="G643" s="247"/>
    </row>
    <row r="644" spans="1:7">
      <c r="A644" s="326" t="s">
        <v>534</v>
      </c>
      <c r="B644" s="373" t="s">
        <v>96</v>
      </c>
      <c r="C644" s="112"/>
      <c r="D644" s="112"/>
      <c r="E644" s="195"/>
      <c r="F644" s="195"/>
      <c r="G644" s="223"/>
    </row>
    <row r="645" spans="1:7">
      <c r="A645" s="327"/>
      <c r="B645" s="224"/>
      <c r="C645" s="130"/>
      <c r="D645" s="130"/>
      <c r="E645" s="191"/>
      <c r="F645" s="191"/>
      <c r="G645" s="225"/>
    </row>
    <row r="646" spans="1:7">
      <c r="A646" s="313" t="s">
        <v>535</v>
      </c>
      <c r="B646" s="92" t="s">
        <v>504</v>
      </c>
      <c r="C646" s="92" t="s">
        <v>505</v>
      </c>
      <c r="D646" s="94">
        <v>41.5</v>
      </c>
      <c r="E646" s="308">
        <f>D646*1.1</f>
        <v>45.650000000000006</v>
      </c>
      <c r="F646" s="101">
        <f>+E646*1.14</f>
        <v>52.041000000000004</v>
      </c>
      <c r="G646" s="353">
        <v>10</v>
      </c>
    </row>
    <row r="647" spans="1:7" ht="38.25">
      <c r="A647" s="316" t="s">
        <v>536</v>
      </c>
      <c r="B647" s="153" t="s">
        <v>103</v>
      </c>
      <c r="C647" s="119" t="s">
        <v>505</v>
      </c>
      <c r="D647" s="301">
        <v>405.71</v>
      </c>
      <c r="E647" s="309">
        <f>D647*1.1</f>
        <v>446.28100000000001</v>
      </c>
      <c r="F647" s="101">
        <f>+E647*1.14</f>
        <v>508.76033999999999</v>
      </c>
      <c r="G647" s="207">
        <v>10</v>
      </c>
    </row>
    <row r="648" spans="1:7">
      <c r="A648" s="322"/>
      <c r="B648" s="158"/>
      <c r="C648" s="158"/>
      <c r="D648" s="302"/>
      <c r="E648" s="297"/>
      <c r="F648" s="297"/>
      <c r="G648" s="303"/>
    </row>
    <row r="649" spans="1:7">
      <c r="A649" s="342"/>
      <c r="B649" s="310"/>
      <c r="C649" s="310"/>
      <c r="D649" s="310"/>
      <c r="E649" s="310"/>
      <c r="F649" s="310"/>
      <c r="G649" s="310"/>
    </row>
    <row r="650" spans="1:7">
      <c r="A650" s="342"/>
      <c r="B650" s="310"/>
      <c r="C650" s="310"/>
      <c r="D650" s="310"/>
      <c r="E650" s="310"/>
      <c r="F650" s="310"/>
      <c r="G650" s="310"/>
    </row>
    <row r="651" spans="1:7">
      <c r="A651" s="325"/>
      <c r="B651" s="197"/>
      <c r="C651" s="10"/>
      <c r="D651" s="11" t="s">
        <v>0</v>
      </c>
      <c r="E651" s="12" t="s">
        <v>0</v>
      </c>
      <c r="F651" s="12" t="s">
        <v>0</v>
      </c>
      <c r="G651" s="13" t="s">
        <v>1</v>
      </c>
    </row>
    <row r="652" spans="1:7">
      <c r="A652" s="324" t="s">
        <v>2</v>
      </c>
      <c r="B652" s="162" t="s">
        <v>3</v>
      </c>
      <c r="C652" s="15" t="s">
        <v>4</v>
      </c>
      <c r="D652" s="16" t="s">
        <v>668</v>
      </c>
      <c r="E652" s="17" t="s">
        <v>850</v>
      </c>
      <c r="F652" s="17" t="s">
        <v>850</v>
      </c>
      <c r="G652" s="18"/>
    </row>
    <row r="653" spans="1:7">
      <c r="A653" s="327"/>
      <c r="B653" s="198"/>
      <c r="C653" s="64"/>
      <c r="D653" s="21" t="s">
        <v>5</v>
      </c>
      <c r="E653" s="475" t="s">
        <v>5</v>
      </c>
      <c r="F653" s="476" t="s">
        <v>6</v>
      </c>
      <c r="G653" s="23" t="s">
        <v>7</v>
      </c>
    </row>
    <row r="654" spans="1:7">
      <c r="A654" s="342"/>
      <c r="B654" s="310"/>
      <c r="C654" s="310"/>
      <c r="D654" s="310"/>
      <c r="E654" s="310"/>
      <c r="F654" s="310"/>
      <c r="G654" s="310"/>
    </row>
    <row r="655" spans="1:7">
      <c r="A655" s="342"/>
      <c r="B655" s="310"/>
      <c r="C655" s="310"/>
      <c r="D655" s="310"/>
      <c r="E655" s="310"/>
      <c r="F655" s="310"/>
      <c r="G655" s="310"/>
    </row>
    <row r="656" spans="1:7">
      <c r="A656" s="326" t="s">
        <v>744</v>
      </c>
      <c r="B656" s="457" t="s">
        <v>745</v>
      </c>
      <c r="C656" s="310"/>
      <c r="D656" s="310"/>
      <c r="E656" s="310"/>
      <c r="F656" s="310"/>
      <c r="G656" s="310"/>
    </row>
    <row r="657" spans="1:9">
      <c r="A657" s="342"/>
      <c r="B657" s="310"/>
      <c r="C657" s="310"/>
      <c r="D657" s="310"/>
      <c r="E657" s="310"/>
      <c r="F657" s="310"/>
      <c r="G657" s="310"/>
    </row>
    <row r="658" spans="1:9">
      <c r="A658" s="326" t="s">
        <v>746</v>
      </c>
      <c r="B658" s="373" t="s">
        <v>747</v>
      </c>
      <c r="C658" s="112"/>
      <c r="D658" s="112"/>
      <c r="E658" s="195"/>
      <c r="F658" s="195"/>
      <c r="G658" s="223"/>
    </row>
    <row r="659" spans="1:9">
      <c r="A659" s="326"/>
      <c r="B659" s="373"/>
      <c r="C659" s="112"/>
      <c r="D659" s="112"/>
      <c r="E659" s="195"/>
      <c r="F659" s="195"/>
      <c r="G659" s="223"/>
    </row>
    <row r="660" spans="1:9">
      <c r="A660" s="326" t="s">
        <v>748</v>
      </c>
      <c r="B660" s="458" t="s">
        <v>749</v>
      </c>
      <c r="C660" s="112"/>
      <c r="D660" s="112"/>
      <c r="E660" s="195"/>
      <c r="F660" s="195"/>
      <c r="G660" s="223"/>
      <c r="I660" t="s">
        <v>842</v>
      </c>
    </row>
    <row r="661" spans="1:9">
      <c r="A661" s="326"/>
      <c r="B661" s="373"/>
      <c r="C661" s="112"/>
      <c r="D661" s="112"/>
      <c r="E661" s="195"/>
      <c r="F661" s="195"/>
      <c r="G661" s="223"/>
    </row>
    <row r="662" spans="1:9">
      <c r="A662" s="327"/>
      <c r="B662" s="224"/>
      <c r="C662" s="130"/>
      <c r="D662" s="130"/>
      <c r="E662" s="191"/>
      <c r="F662" s="191"/>
      <c r="G662" s="225"/>
    </row>
    <row r="663" spans="1:9">
      <c r="A663" s="313" t="s">
        <v>750</v>
      </c>
      <c r="B663" s="92" t="s">
        <v>758</v>
      </c>
      <c r="C663" s="92" t="s">
        <v>756</v>
      </c>
      <c r="D663" s="94">
        <v>0</v>
      </c>
      <c r="E663" s="308">
        <f>I663*0.75</f>
        <v>3497.7074999999995</v>
      </c>
      <c r="F663" s="101">
        <f>E663*1.14</f>
        <v>3987.3865499999993</v>
      </c>
      <c r="G663" s="353" t="s">
        <v>757</v>
      </c>
      <c r="I663">
        <v>4663.6099999999997</v>
      </c>
    </row>
    <row r="664" spans="1:9">
      <c r="A664" s="313" t="s">
        <v>751</v>
      </c>
      <c r="B664" s="153" t="s">
        <v>759</v>
      </c>
      <c r="C664" s="92" t="s">
        <v>756</v>
      </c>
      <c r="D664" s="301">
        <v>0</v>
      </c>
      <c r="E664" s="309">
        <f t="shared" ref="E664:E666" si="67">I664*0.75</f>
        <v>9044.25</v>
      </c>
      <c r="F664" s="101">
        <f t="shared" ref="F664:F666" si="68">E664*1.14</f>
        <v>10310.445</v>
      </c>
      <c r="G664" s="44" t="s">
        <v>757</v>
      </c>
      <c r="I664">
        <v>12059</v>
      </c>
    </row>
    <row r="665" spans="1:9">
      <c r="A665" s="313" t="s">
        <v>752</v>
      </c>
      <c r="B665" s="153" t="s">
        <v>760</v>
      </c>
      <c r="C665" s="92" t="s">
        <v>756</v>
      </c>
      <c r="D665" s="301">
        <v>0</v>
      </c>
      <c r="E665" s="309">
        <f t="shared" si="67"/>
        <v>550.5</v>
      </c>
      <c r="F665" s="101">
        <f t="shared" si="68"/>
        <v>627.56999999999994</v>
      </c>
      <c r="G665" s="44" t="s">
        <v>757</v>
      </c>
      <c r="I665">
        <v>734</v>
      </c>
    </row>
    <row r="666" spans="1:9">
      <c r="A666" s="313" t="s">
        <v>753</v>
      </c>
      <c r="B666" s="153" t="s">
        <v>761</v>
      </c>
      <c r="C666" s="92" t="s">
        <v>756</v>
      </c>
      <c r="D666" s="301">
        <v>0</v>
      </c>
      <c r="E666" s="309">
        <f t="shared" si="67"/>
        <v>2946.75</v>
      </c>
      <c r="F666" s="101">
        <f t="shared" si="68"/>
        <v>3359.2949999999996</v>
      </c>
      <c r="G666" s="44" t="s">
        <v>757</v>
      </c>
      <c r="I666">
        <v>3929</v>
      </c>
    </row>
    <row r="667" spans="1:9">
      <c r="A667" s="313" t="s">
        <v>754</v>
      </c>
      <c r="B667" s="153" t="s">
        <v>762</v>
      </c>
      <c r="C667" s="92" t="s">
        <v>756</v>
      </c>
      <c r="D667" s="301">
        <v>0</v>
      </c>
      <c r="E667" s="460" t="s">
        <v>764</v>
      </c>
      <c r="F667" s="101"/>
      <c r="G667" s="44" t="s">
        <v>757</v>
      </c>
    </row>
    <row r="668" spans="1:9">
      <c r="A668" s="461" t="s">
        <v>755</v>
      </c>
      <c r="B668" s="462" t="s">
        <v>763</v>
      </c>
      <c r="C668" s="463" t="s">
        <v>756</v>
      </c>
      <c r="D668" s="103">
        <v>0</v>
      </c>
      <c r="E668" s="464" t="s">
        <v>764</v>
      </c>
      <c r="F668" s="105"/>
      <c r="G668" s="40" t="s">
        <v>757</v>
      </c>
    </row>
    <row r="669" spans="1:9">
      <c r="A669" s="326"/>
      <c r="B669" s="373"/>
      <c r="C669" s="112"/>
      <c r="D669" s="112"/>
      <c r="E669" s="195"/>
      <c r="F669" s="195"/>
      <c r="G669" s="223"/>
    </row>
    <row r="670" spans="1:9">
      <c r="A670" s="326" t="s">
        <v>767</v>
      </c>
      <c r="B670" s="458" t="s">
        <v>766</v>
      </c>
      <c r="C670" s="112"/>
      <c r="D670" s="112"/>
      <c r="E670" s="195"/>
      <c r="F670" s="195"/>
      <c r="G670" s="223"/>
    </row>
    <row r="671" spans="1:9">
      <c r="A671" s="326"/>
      <c r="B671" s="373"/>
      <c r="C671" s="112"/>
      <c r="D671" s="112"/>
      <c r="E671" s="195"/>
      <c r="F671" s="195"/>
      <c r="G671" s="223"/>
    </row>
    <row r="672" spans="1:9">
      <c r="A672" s="327"/>
      <c r="B672" s="224"/>
      <c r="C672" s="130"/>
      <c r="D672" s="130"/>
      <c r="E672" s="191"/>
      <c r="F672" s="191"/>
      <c r="G672" s="225"/>
    </row>
    <row r="673" spans="1:9">
      <c r="A673" s="313" t="s">
        <v>768</v>
      </c>
      <c r="B673" s="153" t="s">
        <v>759</v>
      </c>
      <c r="C673" s="92" t="s">
        <v>756</v>
      </c>
      <c r="D673" s="301">
        <v>0</v>
      </c>
      <c r="E673" s="309">
        <f t="shared" ref="E673:E675" si="69">I673*0.75</f>
        <v>4845.1350000000002</v>
      </c>
      <c r="F673" s="101">
        <f t="shared" ref="F673:F675" si="70">E673*1.14</f>
        <v>5523.4538999999995</v>
      </c>
      <c r="G673" s="44" t="s">
        <v>757</v>
      </c>
      <c r="I673">
        <v>6460.18</v>
      </c>
    </row>
    <row r="674" spans="1:9">
      <c r="A674" s="313" t="s">
        <v>769</v>
      </c>
      <c r="B674" s="153" t="s">
        <v>760</v>
      </c>
      <c r="C674" s="92" t="s">
        <v>756</v>
      </c>
      <c r="D674" s="301">
        <v>0</v>
      </c>
      <c r="E674" s="309">
        <f t="shared" si="69"/>
        <v>4847.0474999999997</v>
      </c>
      <c r="F674" s="465">
        <f t="shared" si="70"/>
        <v>5525.634149999999</v>
      </c>
      <c r="G674" s="44" t="s">
        <v>757</v>
      </c>
      <c r="I674">
        <v>6462.73</v>
      </c>
    </row>
    <row r="675" spans="1:9">
      <c r="A675" s="313" t="s">
        <v>770</v>
      </c>
      <c r="B675" s="153" t="s">
        <v>761</v>
      </c>
      <c r="C675" s="92" t="s">
        <v>756</v>
      </c>
      <c r="D675" s="301">
        <v>0</v>
      </c>
      <c r="E675" s="309">
        <f t="shared" si="69"/>
        <v>550.5</v>
      </c>
      <c r="F675" s="465">
        <f t="shared" si="70"/>
        <v>627.56999999999994</v>
      </c>
      <c r="G675" s="44" t="s">
        <v>757</v>
      </c>
      <c r="I675">
        <v>734</v>
      </c>
    </row>
    <row r="676" spans="1:9">
      <c r="A676" s="313" t="s">
        <v>771</v>
      </c>
      <c r="B676" s="153" t="s">
        <v>762</v>
      </c>
      <c r="C676" s="92" t="s">
        <v>756</v>
      </c>
      <c r="D676" s="301">
        <v>0</v>
      </c>
      <c r="E676" s="460" t="s">
        <v>764</v>
      </c>
      <c r="F676" s="101"/>
      <c r="G676" s="44" t="s">
        <v>757</v>
      </c>
    </row>
    <row r="677" spans="1:9">
      <c r="A677" s="313" t="s">
        <v>772</v>
      </c>
      <c r="B677" s="462" t="s">
        <v>763</v>
      </c>
      <c r="C677" s="463" t="s">
        <v>756</v>
      </c>
      <c r="D677" s="103">
        <v>0</v>
      </c>
      <c r="E677" s="464" t="s">
        <v>764</v>
      </c>
      <c r="F677" s="105"/>
      <c r="G677" s="40" t="s">
        <v>757</v>
      </c>
    </row>
    <row r="679" spans="1:9">
      <c r="A679" s="326" t="s">
        <v>773</v>
      </c>
      <c r="B679" s="458" t="s">
        <v>774</v>
      </c>
      <c r="C679" s="112"/>
      <c r="D679" s="112"/>
      <c r="E679" s="195"/>
      <c r="F679" s="195"/>
      <c r="G679" s="223"/>
    </row>
    <row r="680" spans="1:9">
      <c r="A680" s="326"/>
      <c r="B680" s="373"/>
      <c r="C680" s="112"/>
      <c r="D680" s="112"/>
      <c r="E680" s="195"/>
      <c r="F680" s="195"/>
      <c r="G680" s="223"/>
    </row>
    <row r="681" spans="1:9">
      <c r="A681" s="327"/>
      <c r="B681" s="224"/>
      <c r="C681" s="130"/>
      <c r="D681" s="130"/>
      <c r="E681" s="191"/>
      <c r="F681" s="191"/>
      <c r="G681" s="225"/>
    </row>
    <row r="682" spans="1:9">
      <c r="A682" s="313" t="s">
        <v>775</v>
      </c>
      <c r="B682" s="153" t="s">
        <v>759</v>
      </c>
      <c r="C682" s="92" t="s">
        <v>756</v>
      </c>
      <c r="D682" s="301">
        <v>0</v>
      </c>
      <c r="E682" s="309">
        <f t="shared" ref="E682:E684" si="71">I682*0.75</f>
        <v>9754.7474999999995</v>
      </c>
      <c r="F682" s="101">
        <f t="shared" ref="F682:F684" si="72">E682*1.14</f>
        <v>11120.412149999998</v>
      </c>
      <c r="G682" s="44" t="s">
        <v>757</v>
      </c>
      <c r="I682">
        <v>13006.33</v>
      </c>
    </row>
    <row r="683" spans="1:9">
      <c r="A683" s="313" t="s">
        <v>776</v>
      </c>
      <c r="B683" s="153" t="s">
        <v>760</v>
      </c>
      <c r="C683" s="92" t="s">
        <v>756</v>
      </c>
      <c r="D683" s="301">
        <v>0</v>
      </c>
      <c r="E683" s="309">
        <f t="shared" si="71"/>
        <v>357.96</v>
      </c>
      <c r="F683" s="465">
        <f t="shared" si="72"/>
        <v>408.07439999999997</v>
      </c>
      <c r="G683" s="44" t="s">
        <v>757</v>
      </c>
      <c r="I683">
        <v>477.28</v>
      </c>
    </row>
    <row r="684" spans="1:9">
      <c r="A684" s="313" t="s">
        <v>777</v>
      </c>
      <c r="B684" s="153" t="s">
        <v>761</v>
      </c>
      <c r="C684" s="92" t="s">
        <v>756</v>
      </c>
      <c r="D684" s="301">
        <v>0</v>
      </c>
      <c r="E684" s="309">
        <f t="shared" si="71"/>
        <v>550.5</v>
      </c>
      <c r="F684" s="465">
        <f t="shared" si="72"/>
        <v>627.56999999999994</v>
      </c>
      <c r="G684" s="44" t="s">
        <v>757</v>
      </c>
      <c r="I684">
        <v>734</v>
      </c>
    </row>
    <row r="685" spans="1:9">
      <c r="A685" s="313" t="s">
        <v>778</v>
      </c>
      <c r="B685" s="153" t="s">
        <v>762</v>
      </c>
      <c r="C685" s="92" t="s">
        <v>756</v>
      </c>
      <c r="D685" s="301">
        <v>0</v>
      </c>
      <c r="E685" s="460" t="s">
        <v>764</v>
      </c>
      <c r="F685" s="101"/>
      <c r="G685" s="44" t="s">
        <v>757</v>
      </c>
    </row>
    <row r="686" spans="1:9">
      <c r="A686" s="313" t="s">
        <v>779</v>
      </c>
      <c r="B686" s="462" t="s">
        <v>763</v>
      </c>
      <c r="C686" s="463" t="s">
        <v>756</v>
      </c>
      <c r="D686" s="103">
        <v>0</v>
      </c>
      <c r="E686" s="464" t="s">
        <v>764</v>
      </c>
      <c r="F686" s="105"/>
      <c r="G686" s="40" t="s">
        <v>757</v>
      </c>
    </row>
    <row r="689" spans="1:9">
      <c r="A689" s="326">
        <v>31.2</v>
      </c>
      <c r="B689" s="373" t="s">
        <v>798</v>
      </c>
      <c r="C689" s="112"/>
      <c r="D689" s="112"/>
      <c r="E689" s="195"/>
      <c r="F689" s="195"/>
      <c r="G689" s="223"/>
    </row>
    <row r="690" spans="1:9">
      <c r="A690" s="326"/>
      <c r="B690" s="373"/>
      <c r="C690" s="112"/>
      <c r="D690" s="112"/>
      <c r="E690" s="195"/>
      <c r="F690" s="195"/>
      <c r="G690" s="223"/>
    </row>
    <row r="691" spans="1:9">
      <c r="A691" s="326" t="s">
        <v>765</v>
      </c>
      <c r="B691" s="458" t="s">
        <v>749</v>
      </c>
      <c r="C691" s="112"/>
      <c r="D691" s="112"/>
      <c r="E691" s="195"/>
      <c r="F691" s="195"/>
      <c r="G691" s="223"/>
    </row>
    <row r="692" spans="1:9">
      <c r="A692" s="326"/>
      <c r="B692" s="373"/>
      <c r="C692" s="112"/>
      <c r="D692" s="112"/>
      <c r="E692" s="195"/>
      <c r="F692" s="195"/>
      <c r="G692" s="223"/>
    </row>
    <row r="693" spans="1:9">
      <c r="A693" s="327"/>
      <c r="B693" s="224"/>
      <c r="C693" s="130"/>
      <c r="D693" s="130"/>
      <c r="E693" s="191"/>
      <c r="F693" s="191"/>
      <c r="G693" s="225"/>
    </row>
    <row r="694" spans="1:9">
      <c r="A694" s="313" t="s">
        <v>780</v>
      </c>
      <c r="B694" s="92" t="s">
        <v>758</v>
      </c>
      <c r="C694" s="92" t="s">
        <v>756</v>
      </c>
      <c r="D694" s="94">
        <v>0</v>
      </c>
      <c r="E694" s="308">
        <f>I694*0.75</f>
        <v>3497.7074999999995</v>
      </c>
      <c r="F694" s="101">
        <f>E694*1.14</f>
        <v>3987.3865499999993</v>
      </c>
      <c r="G694" s="353" t="s">
        <v>757</v>
      </c>
      <c r="I694">
        <v>4663.6099999999997</v>
      </c>
    </row>
    <row r="695" spans="1:9">
      <c r="A695" s="313" t="s">
        <v>781</v>
      </c>
      <c r="B695" s="153" t="s">
        <v>759</v>
      </c>
      <c r="C695" s="92" t="s">
        <v>756</v>
      </c>
      <c r="D695" s="301">
        <v>0</v>
      </c>
      <c r="E695" s="309">
        <f t="shared" ref="E695:E697" si="73">I695*0.75</f>
        <v>9044.25</v>
      </c>
      <c r="F695" s="101">
        <f t="shared" ref="F695:F697" si="74">E695*1.14</f>
        <v>10310.445</v>
      </c>
      <c r="G695" s="44" t="s">
        <v>757</v>
      </c>
      <c r="I695">
        <v>12059</v>
      </c>
    </row>
    <row r="696" spans="1:9">
      <c r="A696" s="313" t="s">
        <v>782</v>
      </c>
      <c r="B696" s="153" t="s">
        <v>760</v>
      </c>
      <c r="C696" s="92" t="s">
        <v>756</v>
      </c>
      <c r="D696" s="301">
        <v>0</v>
      </c>
      <c r="E696" s="309">
        <f t="shared" si="73"/>
        <v>550.5</v>
      </c>
      <c r="F696" s="459">
        <f t="shared" si="74"/>
        <v>627.56999999999994</v>
      </c>
      <c r="G696" s="44" t="s">
        <v>757</v>
      </c>
      <c r="I696">
        <v>734</v>
      </c>
    </row>
    <row r="697" spans="1:9">
      <c r="A697" s="313" t="s">
        <v>783</v>
      </c>
      <c r="B697" s="153" t="s">
        <v>761</v>
      </c>
      <c r="C697" s="92" t="s">
        <v>756</v>
      </c>
      <c r="D697" s="301">
        <v>0</v>
      </c>
      <c r="E697" s="309">
        <f t="shared" si="73"/>
        <v>2946.75</v>
      </c>
      <c r="F697" s="459">
        <f t="shared" si="74"/>
        <v>3359.2949999999996</v>
      </c>
      <c r="G697" s="44" t="s">
        <v>757</v>
      </c>
      <c r="I697">
        <v>3929</v>
      </c>
    </row>
    <row r="698" spans="1:9">
      <c r="A698" s="313" t="s">
        <v>784</v>
      </c>
      <c r="B698" s="153" t="s">
        <v>762</v>
      </c>
      <c r="C698" s="92" t="s">
        <v>756</v>
      </c>
      <c r="D698" s="301">
        <v>0</v>
      </c>
      <c r="E698" s="460" t="s">
        <v>764</v>
      </c>
      <c r="F698" s="101"/>
      <c r="G698" s="44" t="s">
        <v>757</v>
      </c>
    </row>
    <row r="699" spans="1:9">
      <c r="A699" s="461" t="s">
        <v>785</v>
      </c>
      <c r="B699" s="462" t="s">
        <v>763</v>
      </c>
      <c r="C699" s="463" t="s">
        <v>756</v>
      </c>
      <c r="D699" s="103">
        <v>0</v>
      </c>
      <c r="E699" s="464" t="s">
        <v>764</v>
      </c>
      <c r="F699" s="105"/>
      <c r="G699" s="40" t="s">
        <v>757</v>
      </c>
    </row>
    <row r="700" spans="1:9">
      <c r="A700" s="326"/>
      <c r="B700" s="373"/>
      <c r="C700" s="112"/>
      <c r="D700" s="112"/>
      <c r="E700" s="195"/>
      <c r="F700" s="195"/>
      <c r="G700" s="223"/>
    </row>
    <row r="701" spans="1:9">
      <c r="A701" s="326" t="s">
        <v>786</v>
      </c>
      <c r="B701" s="458" t="s">
        <v>766</v>
      </c>
      <c r="C701" s="112"/>
      <c r="D701" s="112"/>
      <c r="E701" s="195"/>
      <c r="F701" s="195"/>
      <c r="G701" s="223"/>
    </row>
    <row r="702" spans="1:9">
      <c r="A702" s="326"/>
      <c r="B702" s="373"/>
      <c r="C702" s="112"/>
      <c r="D702" s="112"/>
      <c r="E702" s="195"/>
      <c r="F702" s="195"/>
      <c r="G702" s="223"/>
    </row>
    <row r="703" spans="1:9">
      <c r="A703" s="327"/>
      <c r="B703" s="224"/>
      <c r="C703" s="130"/>
      <c r="D703" s="130"/>
      <c r="E703" s="191"/>
      <c r="F703" s="191"/>
      <c r="G703" s="225"/>
    </row>
    <row r="704" spans="1:9">
      <c r="A704" s="313" t="s">
        <v>787</v>
      </c>
      <c r="B704" s="153" t="s">
        <v>759</v>
      </c>
      <c r="C704" s="92" t="s">
        <v>756</v>
      </c>
      <c r="D704" s="301">
        <v>0</v>
      </c>
      <c r="E704" s="309">
        <f t="shared" ref="E704:E706" si="75">I704*0.75</f>
        <v>4845.1350000000002</v>
      </c>
      <c r="F704" s="101">
        <f t="shared" ref="F704:F706" si="76">E704*1.14</f>
        <v>5523.4538999999995</v>
      </c>
      <c r="G704" s="44" t="s">
        <v>757</v>
      </c>
      <c r="I704">
        <v>6460.18</v>
      </c>
    </row>
    <row r="705" spans="1:9">
      <c r="A705" s="313" t="s">
        <v>788</v>
      </c>
      <c r="B705" s="153" t="s">
        <v>760</v>
      </c>
      <c r="C705" s="92" t="s">
        <v>756</v>
      </c>
      <c r="D705" s="301">
        <v>0</v>
      </c>
      <c r="E705" s="309">
        <f t="shared" si="75"/>
        <v>4847.0474999999997</v>
      </c>
      <c r="F705" s="465">
        <f t="shared" si="76"/>
        <v>5525.634149999999</v>
      </c>
      <c r="G705" s="44" t="s">
        <v>757</v>
      </c>
      <c r="I705">
        <v>6462.73</v>
      </c>
    </row>
    <row r="706" spans="1:9">
      <c r="A706" s="313" t="s">
        <v>789</v>
      </c>
      <c r="B706" s="153" t="s">
        <v>761</v>
      </c>
      <c r="C706" s="92" t="s">
        <v>756</v>
      </c>
      <c r="D706" s="301">
        <v>0</v>
      </c>
      <c r="E706" s="309">
        <f t="shared" si="75"/>
        <v>550.5</v>
      </c>
      <c r="F706" s="465">
        <f t="shared" si="76"/>
        <v>627.56999999999994</v>
      </c>
      <c r="G706" s="44" t="s">
        <v>757</v>
      </c>
      <c r="I706">
        <v>734</v>
      </c>
    </row>
    <row r="707" spans="1:9">
      <c r="A707" s="313" t="s">
        <v>790</v>
      </c>
      <c r="B707" s="153" t="s">
        <v>762</v>
      </c>
      <c r="C707" s="92" t="s">
        <v>756</v>
      </c>
      <c r="D707" s="301">
        <v>0</v>
      </c>
      <c r="E707" s="460" t="s">
        <v>764</v>
      </c>
      <c r="F707" s="101"/>
      <c r="G707" s="44" t="s">
        <v>757</v>
      </c>
    </row>
    <row r="708" spans="1:9">
      <c r="A708" s="313" t="s">
        <v>791</v>
      </c>
      <c r="B708" s="462" t="s">
        <v>763</v>
      </c>
      <c r="C708" s="463" t="s">
        <v>756</v>
      </c>
      <c r="D708" s="103">
        <v>0</v>
      </c>
      <c r="E708" s="464" t="s">
        <v>764</v>
      </c>
      <c r="F708" s="105"/>
      <c r="G708" s="40" t="s">
        <v>757</v>
      </c>
    </row>
    <row r="710" spans="1:9">
      <c r="A710" s="326" t="s">
        <v>792</v>
      </c>
      <c r="B710" s="458" t="s">
        <v>774</v>
      </c>
      <c r="C710" s="112"/>
      <c r="D710" s="112"/>
      <c r="E710" s="195"/>
      <c r="F710" s="195"/>
      <c r="G710" s="223"/>
    </row>
    <row r="711" spans="1:9">
      <c r="A711" s="326"/>
      <c r="B711" s="373"/>
      <c r="C711" s="112"/>
      <c r="D711" s="112"/>
      <c r="E711" s="195"/>
      <c r="F711" s="195"/>
      <c r="G711" s="223"/>
    </row>
    <row r="712" spans="1:9">
      <c r="A712" s="327"/>
      <c r="B712" s="224"/>
      <c r="C712" s="130"/>
      <c r="D712" s="130"/>
      <c r="E712" s="191"/>
      <c r="F712" s="191"/>
      <c r="G712" s="225"/>
    </row>
    <row r="713" spans="1:9">
      <c r="A713" s="313" t="s">
        <v>793</v>
      </c>
      <c r="B713" s="153" t="s">
        <v>759</v>
      </c>
      <c r="C713" s="92" t="s">
        <v>756</v>
      </c>
      <c r="D713" s="301">
        <v>0</v>
      </c>
      <c r="E713" s="309">
        <f t="shared" ref="E713:E715" si="77">I713*0.75</f>
        <v>9754.7474999999995</v>
      </c>
      <c r="F713" s="101">
        <f t="shared" ref="F713:F715" si="78">E713*1.14</f>
        <v>11120.412149999998</v>
      </c>
      <c r="G713" s="44" t="s">
        <v>757</v>
      </c>
      <c r="I713">
        <v>13006.33</v>
      </c>
    </row>
    <row r="714" spans="1:9">
      <c r="A714" s="313" t="s">
        <v>794</v>
      </c>
      <c r="B714" s="153" t="s">
        <v>760</v>
      </c>
      <c r="C714" s="92" t="s">
        <v>756</v>
      </c>
      <c r="D714" s="301">
        <v>0</v>
      </c>
      <c r="E714" s="309">
        <f t="shared" si="77"/>
        <v>357.96</v>
      </c>
      <c r="F714" s="465">
        <f t="shared" si="78"/>
        <v>408.07439999999997</v>
      </c>
      <c r="G714" s="44" t="s">
        <v>757</v>
      </c>
      <c r="I714">
        <v>477.28</v>
      </c>
    </row>
    <row r="715" spans="1:9">
      <c r="A715" s="313" t="s">
        <v>795</v>
      </c>
      <c r="B715" s="153" t="s">
        <v>761</v>
      </c>
      <c r="C715" s="92" t="s">
        <v>756</v>
      </c>
      <c r="D715" s="301">
        <v>0</v>
      </c>
      <c r="E715" s="309">
        <f t="shared" si="77"/>
        <v>550.5</v>
      </c>
      <c r="F715" s="465">
        <f t="shared" si="78"/>
        <v>627.56999999999994</v>
      </c>
      <c r="G715" s="44" t="s">
        <v>757</v>
      </c>
      <c r="I715">
        <v>734</v>
      </c>
    </row>
    <row r="716" spans="1:9">
      <c r="A716" s="313" t="s">
        <v>796</v>
      </c>
      <c r="B716" s="153" t="s">
        <v>762</v>
      </c>
      <c r="C716" s="92" t="s">
        <v>756</v>
      </c>
      <c r="D716" s="301">
        <v>0</v>
      </c>
      <c r="E716" s="460" t="s">
        <v>764</v>
      </c>
      <c r="F716" s="101"/>
      <c r="G716" s="44" t="s">
        <v>757</v>
      </c>
    </row>
    <row r="717" spans="1:9">
      <c r="A717" s="313" t="s">
        <v>797</v>
      </c>
      <c r="B717" s="462" t="s">
        <v>763</v>
      </c>
      <c r="C717" s="463" t="s">
        <v>756</v>
      </c>
      <c r="D717" s="103">
        <v>0</v>
      </c>
      <c r="E717" s="464" t="s">
        <v>764</v>
      </c>
      <c r="F717" s="105"/>
      <c r="G717" s="40" t="s">
        <v>757</v>
      </c>
    </row>
    <row r="719" spans="1:9">
      <c r="A719" s="325"/>
      <c r="B719" s="197"/>
      <c r="C719" s="10"/>
      <c r="D719" s="11" t="s">
        <v>0</v>
      </c>
      <c r="E719" s="12" t="s">
        <v>0</v>
      </c>
      <c r="F719" s="12" t="s">
        <v>0</v>
      </c>
      <c r="G719" s="13" t="s">
        <v>1</v>
      </c>
    </row>
    <row r="720" spans="1:9">
      <c r="A720" s="324" t="s">
        <v>2</v>
      </c>
      <c r="B720" s="162" t="s">
        <v>3</v>
      </c>
      <c r="C720" s="15" t="s">
        <v>4</v>
      </c>
      <c r="D720" s="16" t="s">
        <v>668</v>
      </c>
      <c r="E720" s="17" t="s">
        <v>850</v>
      </c>
      <c r="F720" s="17" t="s">
        <v>850</v>
      </c>
      <c r="G720" s="18"/>
    </row>
    <row r="721" spans="1:9">
      <c r="A721" s="327"/>
      <c r="B721" s="198"/>
      <c r="C721" s="64"/>
      <c r="D721" s="21" t="s">
        <v>5</v>
      </c>
      <c r="E721" s="475" t="s">
        <v>5</v>
      </c>
      <c r="F721" s="476" t="s">
        <v>6</v>
      </c>
      <c r="G721" s="23" t="s">
        <v>7</v>
      </c>
    </row>
    <row r="723" spans="1:9">
      <c r="A723" s="326" t="s">
        <v>799</v>
      </c>
      <c r="B723" s="527" t="s">
        <v>800</v>
      </c>
      <c r="C723" s="527"/>
      <c r="D723" s="527"/>
      <c r="E723" s="527"/>
      <c r="F723" s="527"/>
      <c r="G723" s="527"/>
      <c r="H723" s="527"/>
    </row>
    <row r="724" spans="1:9">
      <c r="B724" s="527"/>
      <c r="C724" s="527"/>
      <c r="D724" s="527"/>
      <c r="E724" s="527"/>
      <c r="F724" s="527"/>
      <c r="G724" s="527"/>
      <c r="H724" s="527"/>
    </row>
    <row r="727" spans="1:9">
      <c r="A727" s="326" t="s">
        <v>801</v>
      </c>
      <c r="B727" s="458" t="s">
        <v>749</v>
      </c>
      <c r="C727" s="112"/>
      <c r="D727" s="112"/>
      <c r="E727" s="195"/>
      <c r="F727" s="195"/>
      <c r="G727" s="223"/>
    </row>
    <row r="728" spans="1:9">
      <c r="A728" s="326"/>
      <c r="B728" s="373"/>
      <c r="C728" s="112"/>
      <c r="D728" s="112"/>
      <c r="E728" s="195"/>
      <c r="F728" s="195"/>
      <c r="G728" s="223"/>
    </row>
    <row r="729" spans="1:9">
      <c r="A729" s="327"/>
      <c r="B729" s="224"/>
      <c r="C729" s="130"/>
      <c r="D729" s="130"/>
      <c r="E729" s="191"/>
      <c r="F729" s="191"/>
      <c r="G729" s="225"/>
    </row>
    <row r="730" spans="1:9">
      <c r="A730" s="313" t="s">
        <v>802</v>
      </c>
      <c r="B730" s="92" t="s">
        <v>758</v>
      </c>
      <c r="C730" s="92" t="s">
        <v>756</v>
      </c>
      <c r="D730" s="94">
        <v>0</v>
      </c>
      <c r="E730" s="308">
        <f>I730*0.75</f>
        <v>3497.7074999999995</v>
      </c>
      <c r="F730" s="101">
        <f>E730*1.14</f>
        <v>3987.3865499999993</v>
      </c>
      <c r="G730" s="353" t="s">
        <v>757</v>
      </c>
      <c r="I730">
        <v>4663.6099999999997</v>
      </c>
    </row>
    <row r="731" spans="1:9">
      <c r="A731" s="313" t="s">
        <v>803</v>
      </c>
      <c r="B731" s="153" t="s">
        <v>759</v>
      </c>
      <c r="C731" s="92" t="s">
        <v>756</v>
      </c>
      <c r="D731" s="301">
        <v>0</v>
      </c>
      <c r="E731" s="309">
        <f t="shared" ref="E731:E733" si="79">I731*0.75</f>
        <v>9044.25</v>
      </c>
      <c r="F731" s="101">
        <f t="shared" ref="F731:F733" si="80">E731*1.14</f>
        <v>10310.445</v>
      </c>
      <c r="G731" s="44" t="s">
        <v>757</v>
      </c>
      <c r="I731">
        <v>12059</v>
      </c>
    </row>
    <row r="732" spans="1:9">
      <c r="A732" s="313" t="s">
        <v>804</v>
      </c>
      <c r="B732" s="153" t="s">
        <v>760</v>
      </c>
      <c r="C732" s="92" t="s">
        <v>756</v>
      </c>
      <c r="D732" s="301">
        <v>0</v>
      </c>
      <c r="E732" s="309">
        <f t="shared" si="79"/>
        <v>550.5</v>
      </c>
      <c r="F732" s="465">
        <f t="shared" si="80"/>
        <v>627.56999999999994</v>
      </c>
      <c r="G732" s="44" t="s">
        <v>757</v>
      </c>
      <c r="I732">
        <v>734</v>
      </c>
    </row>
    <row r="733" spans="1:9">
      <c r="A733" s="313" t="s">
        <v>805</v>
      </c>
      <c r="B733" s="153" t="s">
        <v>761</v>
      </c>
      <c r="C733" s="92" t="s">
        <v>756</v>
      </c>
      <c r="D733" s="301">
        <v>0</v>
      </c>
      <c r="E733" s="309">
        <f t="shared" si="79"/>
        <v>2946.75</v>
      </c>
      <c r="F733" s="465">
        <f t="shared" si="80"/>
        <v>3359.2949999999996</v>
      </c>
      <c r="G733" s="44" t="s">
        <v>757</v>
      </c>
      <c r="I733">
        <v>3929</v>
      </c>
    </row>
    <row r="734" spans="1:9">
      <c r="A734" s="313" t="s">
        <v>806</v>
      </c>
      <c r="B734" s="153" t="s">
        <v>762</v>
      </c>
      <c r="C734" s="92" t="s">
        <v>756</v>
      </c>
      <c r="D734" s="301">
        <v>0</v>
      </c>
      <c r="E734" s="460" t="s">
        <v>764</v>
      </c>
      <c r="F734" s="101"/>
      <c r="G734" s="44" t="s">
        <v>757</v>
      </c>
    </row>
    <row r="735" spans="1:9">
      <c r="A735" s="461" t="s">
        <v>807</v>
      </c>
      <c r="B735" s="462" t="s">
        <v>763</v>
      </c>
      <c r="C735" s="463" t="s">
        <v>756</v>
      </c>
      <c r="D735" s="103">
        <v>0</v>
      </c>
      <c r="E735" s="464" t="s">
        <v>764</v>
      </c>
      <c r="F735" s="105"/>
      <c r="G735" s="40" t="s">
        <v>757</v>
      </c>
    </row>
    <row r="736" spans="1:9">
      <c r="A736" s="326"/>
      <c r="B736" s="373"/>
      <c r="C736" s="112"/>
      <c r="D736" s="112"/>
      <c r="E736" s="195"/>
      <c r="F736" s="195"/>
      <c r="G736" s="223"/>
    </row>
    <row r="737" spans="1:9">
      <c r="A737" s="326" t="s">
        <v>808</v>
      </c>
      <c r="B737" s="458" t="s">
        <v>766</v>
      </c>
      <c r="C737" s="112"/>
      <c r="D737" s="112"/>
      <c r="E737" s="195"/>
      <c r="F737" s="195"/>
      <c r="G737" s="223"/>
    </row>
    <row r="738" spans="1:9">
      <c r="A738" s="326"/>
      <c r="B738" s="373"/>
      <c r="C738" s="112"/>
      <c r="D738" s="112"/>
      <c r="E738" s="195"/>
      <c r="F738" s="195"/>
      <c r="G738" s="223"/>
    </row>
    <row r="739" spans="1:9">
      <c r="A739" s="327"/>
      <c r="B739" s="224"/>
      <c r="C739" s="130"/>
      <c r="D739" s="130"/>
      <c r="E739" s="191"/>
      <c r="F739" s="191"/>
      <c r="G739" s="225"/>
    </row>
    <row r="740" spans="1:9">
      <c r="A740" s="313" t="s">
        <v>809</v>
      </c>
      <c r="B740" s="153" t="s">
        <v>759</v>
      </c>
      <c r="C740" s="92" t="s">
        <v>756</v>
      </c>
      <c r="D740" s="301">
        <v>0</v>
      </c>
      <c r="E740" s="309">
        <f t="shared" ref="E740:E742" si="81">I740*0.75</f>
        <v>4845.1350000000002</v>
      </c>
      <c r="F740" s="101">
        <f t="shared" ref="F740:F742" si="82">E740*1.14</f>
        <v>5523.4538999999995</v>
      </c>
      <c r="G740" s="44" t="s">
        <v>757</v>
      </c>
      <c r="I740">
        <v>6460.18</v>
      </c>
    </row>
    <row r="741" spans="1:9">
      <c r="A741" s="313" t="s">
        <v>810</v>
      </c>
      <c r="B741" s="153" t="s">
        <v>760</v>
      </c>
      <c r="C741" s="92" t="s">
        <v>756</v>
      </c>
      <c r="D741" s="301">
        <v>0</v>
      </c>
      <c r="E741" s="309">
        <f t="shared" si="81"/>
        <v>4847.0474999999997</v>
      </c>
      <c r="F741" s="465">
        <f t="shared" si="82"/>
        <v>5525.634149999999</v>
      </c>
      <c r="G741" s="44" t="s">
        <v>757</v>
      </c>
      <c r="I741">
        <v>6462.73</v>
      </c>
    </row>
    <row r="742" spans="1:9">
      <c r="A742" s="313" t="s">
        <v>811</v>
      </c>
      <c r="B742" s="153" t="s">
        <v>761</v>
      </c>
      <c r="C742" s="92" t="s">
        <v>756</v>
      </c>
      <c r="D742" s="301">
        <v>0</v>
      </c>
      <c r="E742" s="309">
        <f t="shared" si="81"/>
        <v>550.5</v>
      </c>
      <c r="F742" s="465">
        <f t="shared" si="82"/>
        <v>627.56999999999994</v>
      </c>
      <c r="G742" s="44" t="s">
        <v>757</v>
      </c>
      <c r="I742">
        <v>734</v>
      </c>
    </row>
    <row r="743" spans="1:9">
      <c r="A743" s="313" t="s">
        <v>812</v>
      </c>
      <c r="B743" s="153" t="s">
        <v>762</v>
      </c>
      <c r="C743" s="92" t="s">
        <v>756</v>
      </c>
      <c r="D743" s="301">
        <v>0</v>
      </c>
      <c r="E743" s="460" t="s">
        <v>764</v>
      </c>
      <c r="F743" s="101"/>
      <c r="G743" s="44" t="s">
        <v>757</v>
      </c>
    </row>
    <row r="744" spans="1:9">
      <c r="A744" s="313" t="s">
        <v>813</v>
      </c>
      <c r="B744" s="462" t="s">
        <v>763</v>
      </c>
      <c r="C744" s="463" t="s">
        <v>756</v>
      </c>
      <c r="D744" s="103">
        <v>0</v>
      </c>
      <c r="E744" s="464" t="s">
        <v>764</v>
      </c>
      <c r="F744" s="105"/>
      <c r="G744" s="40" t="s">
        <v>757</v>
      </c>
    </row>
    <row r="746" spans="1:9">
      <c r="A746" s="326" t="s">
        <v>814</v>
      </c>
      <c r="B746" s="458" t="s">
        <v>774</v>
      </c>
      <c r="C746" s="112"/>
      <c r="D746" s="112"/>
      <c r="E746" s="195"/>
      <c r="F746" s="195"/>
      <c r="G746" s="223"/>
    </row>
    <row r="747" spans="1:9">
      <c r="A747" s="326"/>
      <c r="B747" s="373"/>
      <c r="C747" s="112"/>
      <c r="D747" s="112"/>
      <c r="E747" s="195"/>
      <c r="F747" s="195"/>
      <c r="G747" s="223"/>
    </row>
    <row r="748" spans="1:9">
      <c r="A748" s="327"/>
      <c r="B748" s="224"/>
      <c r="C748" s="130"/>
      <c r="D748" s="130"/>
      <c r="E748" s="191"/>
      <c r="F748" s="191"/>
      <c r="G748" s="225"/>
    </row>
    <row r="749" spans="1:9">
      <c r="A749" s="313" t="s">
        <v>815</v>
      </c>
      <c r="B749" s="153" t="s">
        <v>759</v>
      </c>
      <c r="C749" s="92" t="s">
        <v>756</v>
      </c>
      <c r="D749" s="301">
        <v>0</v>
      </c>
      <c r="E749" s="309">
        <f t="shared" ref="E749:E751" si="83">I749*0.75</f>
        <v>9754.7474999999995</v>
      </c>
      <c r="F749" s="101">
        <f t="shared" ref="F749:F751" si="84">E749*1.14</f>
        <v>11120.412149999998</v>
      </c>
      <c r="G749" s="44" t="s">
        <v>757</v>
      </c>
      <c r="I749">
        <v>13006.33</v>
      </c>
    </row>
    <row r="750" spans="1:9">
      <c r="A750" s="313" t="s">
        <v>816</v>
      </c>
      <c r="B750" s="153" t="s">
        <v>760</v>
      </c>
      <c r="C750" s="92" t="s">
        <v>756</v>
      </c>
      <c r="D750" s="301">
        <v>0</v>
      </c>
      <c r="E750" s="309">
        <f t="shared" si="83"/>
        <v>357.96</v>
      </c>
      <c r="F750" s="465">
        <f t="shared" si="84"/>
        <v>408.07439999999997</v>
      </c>
      <c r="G750" s="44" t="s">
        <v>757</v>
      </c>
      <c r="I750">
        <v>477.28</v>
      </c>
    </row>
    <row r="751" spans="1:9">
      <c r="A751" s="313" t="s">
        <v>817</v>
      </c>
      <c r="B751" s="153" t="s">
        <v>761</v>
      </c>
      <c r="C751" s="92" t="s">
        <v>756</v>
      </c>
      <c r="D751" s="301">
        <v>0</v>
      </c>
      <c r="E751" s="309">
        <f t="shared" si="83"/>
        <v>550.5</v>
      </c>
      <c r="F751" s="465">
        <f t="shared" si="84"/>
        <v>627.56999999999994</v>
      </c>
      <c r="G751" s="44" t="s">
        <v>757</v>
      </c>
      <c r="I751">
        <v>734</v>
      </c>
    </row>
    <row r="752" spans="1:9">
      <c r="A752" s="313" t="s">
        <v>818</v>
      </c>
      <c r="B752" s="153" t="s">
        <v>762</v>
      </c>
      <c r="C752" s="92" t="s">
        <v>756</v>
      </c>
      <c r="D752" s="301">
        <v>0</v>
      </c>
      <c r="E752" s="460" t="s">
        <v>764</v>
      </c>
      <c r="F752" s="101"/>
      <c r="G752" s="44" t="s">
        <v>757</v>
      </c>
    </row>
    <row r="753" spans="1:7">
      <c r="A753" s="313" t="s">
        <v>819</v>
      </c>
      <c r="B753" s="462" t="s">
        <v>763</v>
      </c>
      <c r="C753" s="463" t="s">
        <v>756</v>
      </c>
      <c r="D753" s="103">
        <v>0</v>
      </c>
      <c r="E753" s="464" t="s">
        <v>764</v>
      </c>
      <c r="F753" s="105"/>
      <c r="G753" s="40" t="s">
        <v>757</v>
      </c>
    </row>
    <row r="755" spans="1:7" s="474" customFormat="1" ht="15">
      <c r="A755" s="522" t="s">
        <v>851</v>
      </c>
      <c r="B755" s="522"/>
      <c r="C755" s="522"/>
      <c r="D755" s="522"/>
      <c r="E755" s="522"/>
      <c r="F755" s="522"/>
      <c r="G755" s="522"/>
    </row>
    <row r="757" spans="1:7">
      <c r="A757" s="326" t="s">
        <v>820</v>
      </c>
      <c r="B757" s="373" t="s">
        <v>821</v>
      </c>
    </row>
    <row r="759" spans="1:7">
      <c r="B759" t="s">
        <v>822</v>
      </c>
      <c r="C759" t="s">
        <v>824</v>
      </c>
    </row>
    <row r="760" spans="1:7">
      <c r="B760" t="s">
        <v>823</v>
      </c>
      <c r="C760" t="s">
        <v>825</v>
      </c>
    </row>
    <row r="763" spans="1:7">
      <c r="A763" s="326" t="s">
        <v>826</v>
      </c>
      <c r="B763" s="373" t="s">
        <v>827</v>
      </c>
    </row>
    <row r="765" spans="1:7">
      <c r="B765" s="528" t="s">
        <v>828</v>
      </c>
      <c r="C765" s="528"/>
      <c r="D765" s="528"/>
      <c r="E765" s="528"/>
      <c r="F765" s="528"/>
      <c r="G765" s="528"/>
    </row>
    <row r="766" spans="1:7">
      <c r="B766" s="528"/>
      <c r="C766" s="528"/>
      <c r="D766" s="528"/>
      <c r="E766" s="528"/>
      <c r="F766" s="528"/>
      <c r="G766" s="528"/>
    </row>
    <row r="769" spans="1:7">
      <c r="A769" s="326" t="s">
        <v>829</v>
      </c>
      <c r="B769" s="373" t="s">
        <v>830</v>
      </c>
    </row>
    <row r="771" spans="1:7">
      <c r="B771" s="528" t="s">
        <v>828</v>
      </c>
      <c r="C771" s="528"/>
      <c r="D771" s="528"/>
      <c r="E771" s="528"/>
      <c r="F771" s="528"/>
      <c r="G771" s="528"/>
    </row>
    <row r="772" spans="1:7">
      <c r="B772" s="528"/>
      <c r="C772" s="528"/>
      <c r="D772" s="528"/>
      <c r="E772" s="528"/>
      <c r="F772" s="528"/>
      <c r="G772" s="528"/>
    </row>
    <row r="774" spans="1:7">
      <c r="A774" s="326" t="s">
        <v>831</v>
      </c>
      <c r="B774" s="457" t="s">
        <v>832</v>
      </c>
    </row>
    <row r="776" spans="1:7">
      <c r="A776" s="326" t="s">
        <v>833</v>
      </c>
      <c r="B776" s="458" t="s">
        <v>834</v>
      </c>
    </row>
    <row r="778" spans="1:7">
      <c r="B778" s="523" t="s">
        <v>835</v>
      </c>
      <c r="C778" s="523"/>
      <c r="D778" s="523"/>
      <c r="F778" s="467" t="s">
        <v>836</v>
      </c>
    </row>
    <row r="779" spans="1:7">
      <c r="B779" s="467"/>
      <c r="C779" s="467"/>
      <c r="D779" s="467"/>
      <c r="F779" s="467"/>
    </row>
    <row r="780" spans="1:7">
      <c r="B780" s="466">
        <v>0</v>
      </c>
      <c r="C780" t="s">
        <v>837</v>
      </c>
      <c r="D780" s="466">
        <v>100000</v>
      </c>
      <c r="F780" s="468">
        <v>0.1</v>
      </c>
      <c r="G780" t="s">
        <v>839</v>
      </c>
    </row>
    <row r="781" spans="1:7">
      <c r="B781" s="466">
        <f>D780+1</f>
        <v>100001</v>
      </c>
      <c r="C781" t="s">
        <v>837</v>
      </c>
      <c r="D781" s="466">
        <v>150000</v>
      </c>
      <c r="F781" s="468">
        <v>0.25</v>
      </c>
      <c r="G781" t="s">
        <v>839</v>
      </c>
    </row>
    <row r="782" spans="1:7">
      <c r="B782" s="466">
        <f t="shared" ref="B782:B784" si="85">D781+1</f>
        <v>150001</v>
      </c>
      <c r="C782" t="s">
        <v>837</v>
      </c>
      <c r="D782" s="466">
        <v>250000</v>
      </c>
      <c r="F782" s="468">
        <v>0.5</v>
      </c>
      <c r="G782" t="s">
        <v>839</v>
      </c>
    </row>
    <row r="783" spans="1:7">
      <c r="B783" s="466">
        <f t="shared" si="85"/>
        <v>250001</v>
      </c>
      <c r="C783" t="s">
        <v>837</v>
      </c>
      <c r="D783" s="466">
        <v>350000</v>
      </c>
      <c r="F783" s="468">
        <v>0.75</v>
      </c>
      <c r="G783" t="s">
        <v>839</v>
      </c>
    </row>
    <row r="784" spans="1:7">
      <c r="B784" s="466">
        <f t="shared" si="85"/>
        <v>350001</v>
      </c>
      <c r="C784" t="s">
        <v>837</v>
      </c>
      <c r="D784" t="s">
        <v>838</v>
      </c>
      <c r="F784" s="468">
        <v>1</v>
      </c>
      <c r="G784" t="s">
        <v>839</v>
      </c>
    </row>
    <row r="786" spans="1:7">
      <c r="A786" s="326" t="s">
        <v>840</v>
      </c>
      <c r="B786" s="458" t="s">
        <v>841</v>
      </c>
    </row>
    <row r="788" spans="1:7">
      <c r="B788" s="523" t="s">
        <v>835</v>
      </c>
      <c r="C788" s="523"/>
      <c r="D788" s="523"/>
      <c r="F788" s="467" t="s">
        <v>836</v>
      </c>
    </row>
    <row r="789" spans="1:7">
      <c r="B789" s="467"/>
      <c r="C789" s="467"/>
      <c r="D789" s="467"/>
      <c r="F789" s="467"/>
    </row>
    <row r="790" spans="1:7">
      <c r="B790" s="466">
        <v>0</v>
      </c>
      <c r="C790" t="s">
        <v>837</v>
      </c>
      <c r="D790" s="466">
        <v>100000</v>
      </c>
      <c r="F790" s="468">
        <v>0.1</v>
      </c>
      <c r="G790" t="s">
        <v>839</v>
      </c>
    </row>
    <row r="791" spans="1:7">
      <c r="B791" s="466">
        <f>D790+1</f>
        <v>100001</v>
      </c>
      <c r="C791" t="s">
        <v>837</v>
      </c>
      <c r="D791" s="466">
        <v>150000</v>
      </c>
      <c r="F791" s="468">
        <v>0.25</v>
      </c>
      <c r="G791" t="s">
        <v>839</v>
      </c>
    </row>
    <row r="792" spans="1:7">
      <c r="B792" s="466">
        <f t="shared" ref="B792:B794" si="86">D791+1</f>
        <v>150001</v>
      </c>
      <c r="C792" t="s">
        <v>837</v>
      </c>
      <c r="D792" s="466">
        <v>250000</v>
      </c>
      <c r="F792" s="468">
        <v>0.5</v>
      </c>
      <c r="G792" t="s">
        <v>839</v>
      </c>
    </row>
    <row r="793" spans="1:7">
      <c r="B793" s="466">
        <f t="shared" si="86"/>
        <v>250001</v>
      </c>
      <c r="C793" t="s">
        <v>837</v>
      </c>
      <c r="D793" s="466">
        <v>350000</v>
      </c>
      <c r="F793" s="468">
        <v>0.75</v>
      </c>
      <c r="G793" t="s">
        <v>839</v>
      </c>
    </row>
    <row r="794" spans="1:7">
      <c r="B794" s="466">
        <f t="shared" si="86"/>
        <v>350001</v>
      </c>
      <c r="C794" t="s">
        <v>837</v>
      </c>
      <c r="D794" t="s">
        <v>838</v>
      </c>
      <c r="F794" s="468">
        <v>1</v>
      </c>
      <c r="G794" t="s">
        <v>839</v>
      </c>
    </row>
  </sheetData>
  <mergeCells count="30">
    <mergeCell ref="A220:G220"/>
    <mergeCell ref="B24:G24"/>
    <mergeCell ref="B25:G25"/>
    <mergeCell ref="B170:G170"/>
    <mergeCell ref="B182:G182"/>
    <mergeCell ref="B185:G185"/>
    <mergeCell ref="B187:G187"/>
    <mergeCell ref="A1:G1"/>
    <mergeCell ref="B18:G18"/>
    <mergeCell ref="B10:G10"/>
    <mergeCell ref="B13:G13"/>
    <mergeCell ref="B14:G14"/>
    <mergeCell ref="B15:G15"/>
    <mergeCell ref="B16:G16"/>
    <mergeCell ref="A755:G755"/>
    <mergeCell ref="B778:D778"/>
    <mergeCell ref="B788:D788"/>
    <mergeCell ref="B19:G19"/>
    <mergeCell ref="B20:G20"/>
    <mergeCell ref="B723:H724"/>
    <mergeCell ref="B765:G766"/>
    <mergeCell ref="B771:G772"/>
    <mergeCell ref="B274:D274"/>
    <mergeCell ref="B278:C278"/>
    <mergeCell ref="B331:G331"/>
    <mergeCell ref="B21:G21"/>
    <mergeCell ref="B22:G22"/>
    <mergeCell ref="B23:G23"/>
    <mergeCell ref="B261:D261"/>
    <mergeCell ref="B265:C265"/>
  </mergeCells>
  <pageMargins left="0.31496062992125984" right="0" top="0.78740157480314965" bottom="0.35433070866141736" header="0.31496062992125984" footer="0.31496062992125984"/>
  <pageSetup paperSize="9" scale="79" fitToWidth="0" orientation="portrait" r:id="rId1"/>
  <rowBreaks count="17" manualBreakCount="17">
    <brk id="52" max="6" man="1"/>
    <brk id="92" max="6" man="1"/>
    <brk id="145" max="6" man="1"/>
    <brk id="189" max="6" man="1"/>
    <brk id="215" max="6" man="1"/>
    <brk id="268" max="6" man="1"/>
    <brk id="298" max="6" man="1"/>
    <brk id="357" max="6" man="1"/>
    <brk id="409" max="6" man="1"/>
    <brk id="452" max="6" man="1"/>
    <brk id="486" max="6" man="1"/>
    <brk id="502" max="6" man="1"/>
    <brk id="531" max="6" man="1"/>
    <brk id="577" max="6" man="1"/>
    <brk id="599" max="6" man="1"/>
    <brk id="649" max="6" man="1"/>
    <brk id="718" max="6"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2.7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O15" sqref="O15"/>
    </sheetView>
  </sheetViews>
  <sheetFormatPr defaultRowHeight="12.7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Sheet1</vt:lpstr>
      <vt:lpstr>Sheet2</vt:lpstr>
      <vt:lpstr>Sheet3</vt:lpstr>
      <vt:lpstr>Sheet1!Print_Area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DONOVAN DINHO PLAATJIES</dc:creator>
  <cp:lastModifiedBy>Heinrich Mettler</cp:lastModifiedBy>
  <cp:lastPrinted>2016-01-21T13:26:33Z</cp:lastPrinted>
  <dcterms:created xsi:type="dcterms:W3CDTF">2010-09-27T12:20:50Z</dcterms:created>
  <dcterms:modified xsi:type="dcterms:W3CDTF">2016-03-29T05:57:50Z</dcterms:modified>
</cp:coreProperties>
</file>